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 name="Sheet2" sheetId="2" r:id="rId2"/>
    <sheet name="Sheet3" sheetId="3" r:id="rId3"/>
  </sheets>
  <definedNames>
    <definedName name="_xlfn.IFERROR" hidden="1">#NAME?</definedName>
    <definedName name="_xlnm.Print_Area" localSheetId="0">'Sheet1'!$A$1:$P$381</definedName>
  </definedNames>
  <calcPr fullCalcOnLoad="1"/>
</workbook>
</file>

<file path=xl/sharedStrings.xml><?xml version="1.0" encoding="utf-8"?>
<sst xmlns="http://schemas.openxmlformats.org/spreadsheetml/2006/main" count="453" uniqueCount="223">
  <si>
    <t>Nr. Crt.</t>
  </si>
  <si>
    <t>Editura</t>
  </si>
  <si>
    <t>Autori</t>
  </si>
  <si>
    <t>Anul</t>
  </si>
  <si>
    <t>Nic/Na</t>
  </si>
  <si>
    <t>Punctaj total</t>
  </si>
  <si>
    <t xml:space="preserve">Punctaj total </t>
  </si>
  <si>
    <t>Titlu articol</t>
  </si>
  <si>
    <t>Titlu lucrare</t>
  </si>
  <si>
    <t>8. Factor de impact cumulat conform Web of Science (Thomson Reuters)</t>
  </si>
  <si>
    <t>13. Comunicări orale prezentate la manifestări ştiinţifice internaţionale</t>
  </si>
  <si>
    <t>14. Comunicări orale prezentate la manifestări ştiinţifice naţionale</t>
  </si>
  <si>
    <t>1. Granturi câştigate de către unitatea de cercetare de la organizaţii internaţionale</t>
  </si>
  <si>
    <t>Denumire contract</t>
  </si>
  <si>
    <t>Titlu grant</t>
  </si>
  <si>
    <t>2. Granturi câştigate de către unitatea de cercetare de la organisme naţionale</t>
  </si>
  <si>
    <t xml:space="preserve">Nr. Crt. </t>
  </si>
  <si>
    <t>Denumire manifestare</t>
  </si>
  <si>
    <t xml:space="preserve">Punctaj             10p/manifestare </t>
  </si>
  <si>
    <t xml:space="preserve">Punctaj             5p/manifestare </t>
  </si>
  <si>
    <t>Nr.crt.</t>
  </si>
  <si>
    <t xml:space="preserve">Punctaj             5p/cerere </t>
  </si>
  <si>
    <t>Denumire organizație internațională</t>
  </si>
  <si>
    <t xml:space="preserve">Punctaj             2p/cerere </t>
  </si>
  <si>
    <t>Număr brevet</t>
  </si>
  <si>
    <t xml:space="preserve">Punctaj            10p/brevet </t>
  </si>
  <si>
    <t xml:space="preserve">Punctaj            5p/brevet </t>
  </si>
  <si>
    <t xml:space="preserve">Punctaj            20p/brevet </t>
  </si>
  <si>
    <t xml:space="preserve">4. Un brevet citat în Web of Science </t>
  </si>
  <si>
    <t>5. Produse şi tehnologii rezultate din activităţi de cercetare bazate pe omologări sau inovaţii proprii (produs vândut, sume încasate)</t>
  </si>
  <si>
    <t>Denumire produs/tehnologie</t>
  </si>
  <si>
    <t>6. Laboratoare de cercetare-dezvoltare acreditate</t>
  </si>
  <si>
    <t>Denumire laborator</t>
  </si>
  <si>
    <t>Anul acreditării</t>
  </si>
  <si>
    <t>Punctaj                10p/produs, tehnologie</t>
  </si>
  <si>
    <t>Punctaj                10p/laborator</t>
  </si>
  <si>
    <t>Tipul acreditării</t>
  </si>
  <si>
    <t>7. Studii de impact și servicii comandate de un beneficiar</t>
  </si>
  <si>
    <t>Nr.crt</t>
  </si>
  <si>
    <t>Denumire studiu, serviciu</t>
  </si>
  <si>
    <t>Responsabil laborator</t>
  </si>
  <si>
    <t>Punctaj               5p/studiu, serviciu</t>
  </si>
  <si>
    <t>Punctaj total dezvoltare servicii (pct.6)</t>
  </si>
  <si>
    <t>Nr. Crt</t>
  </si>
  <si>
    <t>Nume și prenume conducător de doctorat</t>
  </si>
  <si>
    <t>Punctaj                20p/conducător de doctorat</t>
  </si>
  <si>
    <t>Nume și prenume doctorand</t>
  </si>
  <si>
    <t>Punctaj                10p/doctorand</t>
  </si>
  <si>
    <t>Nume și prenume bursier post-doctorat</t>
  </si>
  <si>
    <t>Nume și prenume cercetător</t>
  </si>
  <si>
    <t>Anul susținerii tezei</t>
  </si>
  <si>
    <t>Punctaj unitar           20p/post-doc</t>
  </si>
  <si>
    <t>4. Cercetători angajați în unitatea de cercetare care au susţinut teza de doctorat în intervalul supus evaluării</t>
  </si>
  <si>
    <t>Punctaj unitar               5p</t>
  </si>
  <si>
    <t>Nume și prenume tineri doctori</t>
  </si>
  <si>
    <t>Punctaj               100xNtd/Nc</t>
  </si>
  <si>
    <t xml:space="preserve">Punctaj         20×(Nic/Na)      </t>
  </si>
  <si>
    <t xml:space="preserve">Punctaj            15×(Nic/Na)       </t>
  </si>
  <si>
    <t>Punctaj            (10+FI)×(Nic/Na)</t>
  </si>
  <si>
    <t xml:space="preserve">Punctaj                     2×(Nic/Na)                </t>
  </si>
  <si>
    <t xml:space="preserve">Punctaj                7×(Nic/Na)             </t>
  </si>
  <si>
    <t>Ntd/Nc</t>
  </si>
  <si>
    <t>2. Membri în conducerea unor organizaţii internaţionale de specialitate</t>
  </si>
  <si>
    <t>4. Cercetători cu un indice Hirsch peste 8</t>
  </si>
  <si>
    <t>Punctaj total criterii performanță științifică, atragere de fonduri, performanță dezvoltare, pregătire tineri şi prestigiu ştiinţific</t>
  </si>
  <si>
    <t>Denumire revistă/ editură</t>
  </si>
  <si>
    <t>Nume și prenume</t>
  </si>
  <si>
    <t xml:space="preserve">Denumire organizație </t>
  </si>
  <si>
    <t>3. Cercetători din unitatea de cercetare membri ai Academiei Române sau a altor academii naționale</t>
  </si>
  <si>
    <t>Valoare Indice Hirsch</t>
  </si>
  <si>
    <t>Denumire societate științifică</t>
  </si>
  <si>
    <t>Denumire premiu</t>
  </si>
  <si>
    <t>Anul acordării</t>
  </si>
  <si>
    <t>Denumire societate științifică internațională</t>
  </si>
  <si>
    <t>Titlul revistei ISI/BDI</t>
  </si>
  <si>
    <t xml:space="preserve">Nume și prenume </t>
  </si>
  <si>
    <t>Denumire societate științifică națională</t>
  </si>
  <si>
    <t>Anul publicării</t>
  </si>
  <si>
    <t>Anul 
publicării</t>
  </si>
  <si>
    <t xml:space="preserve">Punctaj                   13×(Nic/Na)×(Np/Ntp)            </t>
  </si>
  <si>
    <t xml:space="preserve">Număr de citări /lucrare </t>
  </si>
  <si>
    <t>Punctaj          1×(Nic/Na)</t>
  </si>
  <si>
    <t>Anul prezentării</t>
  </si>
  <si>
    <t xml:space="preserve">Punctaj unitar       10p/conferință           </t>
  </si>
  <si>
    <t xml:space="preserve">Punctaj unitar       5p/conferință           </t>
  </si>
  <si>
    <t>Denumire manifestare științifică națională</t>
  </si>
  <si>
    <t xml:space="preserve">Punctaj             2xNic/Na        </t>
  </si>
  <si>
    <t>Nume și prenume membru al UC</t>
  </si>
  <si>
    <t>Punctaj total prestigiu ştiinţific (pct.8)</t>
  </si>
  <si>
    <t>Punctaj total pentru capacitatea de a pregăti superior tineri cercetători (pct.7)</t>
  </si>
  <si>
    <t>Punctaj total atragere fonduri de cercetare (pct.5)</t>
  </si>
  <si>
    <t>Punctaj total criterii  de performanţă în cercetarea științifică (pct.4)</t>
  </si>
  <si>
    <t>Denumire revistă</t>
  </si>
  <si>
    <t xml:space="preserve">Punctaj             5xNic/Na        </t>
  </si>
  <si>
    <t xml:space="preserve"> Cereri de brevet înregistrate la nivel național </t>
  </si>
  <si>
    <t>Punctaj            5p/brevet citat</t>
  </si>
  <si>
    <t>Nr. Contract, perioadă, beneficiar</t>
  </si>
  <si>
    <t>Perioadă, Beneficiar</t>
  </si>
  <si>
    <t>Punctaj unitar               20p/cercetător</t>
  </si>
  <si>
    <t>Nic</t>
  </si>
  <si>
    <t>Na</t>
  </si>
  <si>
    <t xml:space="preserve">1. Cereri de brevet înregistrate la nivel internațional </t>
  </si>
  <si>
    <t xml:space="preserve">12. Conferinţe invitate/plenare/keynote prezentate la manifestări ştiinţifice naționale </t>
  </si>
  <si>
    <t xml:space="preserve">11. Conferinţe invitate/plenare/keynote prezentate la manifestări ştiinţifice internaţionale </t>
  </si>
  <si>
    <r>
      <t xml:space="preserve">8. Prestigiu ştiinţific </t>
    </r>
    <r>
      <rPr>
        <sz val="10"/>
        <color indexed="8"/>
        <rFont val="Times New Roman"/>
        <family val="1"/>
      </rPr>
      <t>(</t>
    </r>
    <r>
      <rPr>
        <b/>
        <i/>
        <sz val="10"/>
        <color indexed="8"/>
        <rFont val="Times New Roman"/>
        <family val="1"/>
      </rPr>
      <t>toată perioada de activitate</t>
    </r>
    <r>
      <rPr>
        <sz val="10"/>
        <color indexed="8"/>
        <rFont val="Times New Roman"/>
        <family val="1"/>
      </rPr>
      <t>) (20%)</t>
    </r>
  </si>
  <si>
    <r>
      <t xml:space="preserve">8. Editori invitați (guest editor) ai unor reviste naţionale/internaţionale (cotate de </t>
    </r>
    <r>
      <rPr>
        <i/>
        <sz val="10"/>
        <color indexed="8"/>
        <rFont val="Times New Roman"/>
        <family val="1"/>
      </rPr>
      <t>Web of Science</t>
    </r>
    <r>
      <rPr>
        <sz val="10"/>
        <color indexed="8"/>
        <rFont val="Times New Roman"/>
        <family val="1"/>
      </rPr>
      <t xml:space="preserve">, Thomson Reuters sau indexate într-o BDI) </t>
    </r>
    <r>
      <rPr>
        <vertAlign val="superscript"/>
        <sz val="10"/>
        <color indexed="8"/>
        <rFont val="Times New Roman"/>
        <family val="1"/>
      </rPr>
      <t xml:space="preserve">2 </t>
    </r>
  </si>
  <si>
    <t>Titlu tratat/carte/monografie</t>
  </si>
  <si>
    <t>Np</t>
  </si>
  <si>
    <t>Punctaj  1p/citare</t>
  </si>
  <si>
    <t>Titlu brevet</t>
  </si>
  <si>
    <t xml:space="preserve">Anul </t>
  </si>
  <si>
    <t>Institutie</t>
  </si>
  <si>
    <t>Doctorand</t>
  </si>
  <si>
    <t>Ntd</t>
  </si>
  <si>
    <t>Nc</t>
  </si>
  <si>
    <t>Titlu carte</t>
  </si>
  <si>
    <t>Np/Ntp</t>
  </si>
  <si>
    <t>Ntp</t>
  </si>
  <si>
    <t>Unde a fost aplicat</t>
  </si>
  <si>
    <t xml:space="preserve">Valoarea care a revenit UC </t>
  </si>
  <si>
    <t>DOMENIUL I (ŞTIINŢE EXACTE, INGINEREȘTI ȘI BIOMEDICALE)</t>
  </si>
  <si>
    <t xml:space="preserve">Punctaj                  (10+ FI)×(Nic/Na)               </t>
  </si>
  <si>
    <t>Factor de impact cumulat               Σ (FI×(Nic/Na))</t>
  </si>
  <si>
    <t>Suma Factorilor de impact cumulati de la pct. 3 și 4</t>
  </si>
  <si>
    <t>7. Număr de citări conform Web of Science (Thomson Reuters)</t>
  </si>
  <si>
    <t>3. Contracte extrabugetare obţinute de către unitatea de cercetare de la organizaţii internaţionale sau naţionale</t>
  </si>
  <si>
    <t>Denumire manifestare științifică internațională</t>
  </si>
  <si>
    <t>Director de proiect/responsabil partener în consorții (membru al UC)</t>
  </si>
  <si>
    <t>Responsabil contract (membru al UC)</t>
  </si>
  <si>
    <t xml:space="preserve">Numele organizației </t>
  </si>
  <si>
    <t>Numar de citări</t>
  </si>
  <si>
    <t xml:space="preserve">Autori </t>
  </si>
  <si>
    <t>Număr contract/an</t>
  </si>
  <si>
    <t>Autori studiu</t>
  </si>
  <si>
    <t>Număr UC din care face parte persoana</t>
  </si>
  <si>
    <t>Nr. UC din care face parte persoana</t>
  </si>
  <si>
    <t>Denumire Academie</t>
  </si>
  <si>
    <t>Punctaj       30p/nr. UC</t>
  </si>
  <si>
    <t>Punctaj     20p/nr. UC</t>
  </si>
  <si>
    <t>Punctaj             50p/nr. UC</t>
  </si>
  <si>
    <t>Punctaj            30p/nr. UC</t>
  </si>
  <si>
    <t>Punctaj      20p/nr. UC</t>
  </si>
  <si>
    <t>Punctaj      30p/nr. UC</t>
  </si>
  <si>
    <t>Punctaj       20p/nr. UC</t>
  </si>
  <si>
    <t>Punctaj             15p/nr. UC</t>
  </si>
  <si>
    <t>Punctaj               5p/nr. UC</t>
  </si>
  <si>
    <t>Punctaj        5p/nr. UC</t>
  </si>
  <si>
    <t>Categoria</t>
  </si>
  <si>
    <t>Volum</t>
  </si>
  <si>
    <t>web</t>
  </si>
  <si>
    <t xml:space="preserve">Tip </t>
  </si>
  <si>
    <t>Titlu</t>
  </si>
  <si>
    <t>Titlu volum</t>
  </si>
  <si>
    <t>Localitate</t>
  </si>
  <si>
    <t>Editor</t>
  </si>
  <si>
    <t>Tip</t>
  </si>
  <si>
    <t>ISBN</t>
  </si>
  <si>
    <t>conferinta</t>
  </si>
  <si>
    <t>Nume si prenume doctorand</t>
  </si>
  <si>
    <t>Referința bibliografică a lucrării citate*</t>
  </si>
  <si>
    <t>*situația citărilor descărcată de pe site-ul http://www.isiknowledge.com; site-ul permite exportarea in corpore a unui tabel unic in care apar pe o coloana referinta bibliografica si pe alta numarul de citari</t>
  </si>
  <si>
    <t>Autori din UC*</t>
  </si>
  <si>
    <t>* Autori din unitatea de cercetare (UC): se preiau din celula 'Autori' doar acei autori care faceau parte la data respectiva din UC, separati prin virgule</t>
  </si>
  <si>
    <t>Valoarea totală a grantului care a revenit UC (in EUR)</t>
  </si>
  <si>
    <t>Punctaj 2-10p/grant</t>
  </si>
  <si>
    <t>Observatii</t>
  </si>
  <si>
    <t>NUMAI CELULELE MARCATE IN ROSU NECESITA INTRODUCEREA MANUALA DE DATE DE CATRE DVS (FUNCTIA PASTE ESTE PERMISA, DAR IN GENERAL PENTRU ACESTE CELULE NU EXISTA DATE COMPLETE PE CARE SA LE PUTETI FOLOSI DIN BAZA DE DATE A Managementului Cercetarii sau din Thomson-Reuters (ISI). Celulele din tabele care nu sunt marcate in nicio culoare sunt optionale si pot ramane goale.</t>
  </si>
  <si>
    <t>Valoarea totală a grantului care a revenit UC (in RON)</t>
  </si>
  <si>
    <t>Valoarea totală a contractului care a revenit UC (in RON)</t>
  </si>
  <si>
    <t>Valoarea care a revenit UC (in RON)</t>
  </si>
  <si>
    <t>1. Conducători de doctorat care lucrează  în unitatea de cercetare *</t>
  </si>
  <si>
    <t xml:space="preserve">web </t>
  </si>
  <si>
    <t xml:space="preserve">Editura </t>
  </si>
  <si>
    <t>An</t>
  </si>
  <si>
    <t>2. Doctoranzi care lucrează  în unitatea de cercetare*</t>
  </si>
  <si>
    <t>3. Bursieri post-doctorat care lucrează  în unitatea de cercetare*</t>
  </si>
  <si>
    <t>6. Raportul număr tineri doctori Ntd (sub 10 ani de la susţinerea tezei) / număr total de cercetători Nc *</t>
  </si>
  <si>
    <t>Autori din UC</t>
  </si>
  <si>
    <t>*situația la data depunerii cererii</t>
  </si>
  <si>
    <r>
      <t>2</t>
    </r>
    <r>
      <rPr>
        <sz val="10"/>
        <color indexed="8"/>
        <rFont val="Times New Roman"/>
        <family val="1"/>
      </rPr>
      <t xml:space="preserve"> Se vor lua în considerare următoarele edituri străine: Academic Press, Appleton &amp; Lange, Birkhauser, Blackwell, Cambridge University Press, CRC Press, Elsevier, Garland Publishing, Kluwer Academic Publishers, McGraw-Hill, Mosby, Nova Science Publishers, Oxford University Press, QMP, Springer Verlag, Thieme, Willey-Liss, Williams and Wilkins, World Scientific Publishing, alte edituri straine de aceeasi anvergura.</t>
    </r>
  </si>
  <si>
    <r>
      <t>3</t>
    </r>
    <r>
      <rPr>
        <sz val="10"/>
        <color indexed="8"/>
        <rFont val="Times New Roman"/>
        <family val="1"/>
      </rPr>
      <t xml:space="preserve"> Pentru fiecare articol se va lua în calcul factorul de impact (FI) al revistei împărţit la numărul total de autori (N</t>
    </r>
    <r>
      <rPr>
        <vertAlign val="subscript"/>
        <sz val="10"/>
        <color indexed="8"/>
        <rFont val="Times New Roman"/>
        <family val="1"/>
      </rPr>
      <t>a</t>
    </r>
    <r>
      <rPr>
        <sz val="10"/>
        <color indexed="8"/>
        <rFont val="Times New Roman"/>
        <family val="1"/>
      </rPr>
      <t>) şi înmulţit cu numărul de autori din unitatea de cercetare evaluată (N</t>
    </r>
    <r>
      <rPr>
        <vertAlign val="subscript"/>
        <sz val="10"/>
        <color indexed="8"/>
        <rFont val="Times New Roman"/>
        <family val="1"/>
      </rPr>
      <t>ic</t>
    </r>
    <r>
      <rPr>
        <sz val="10"/>
        <color indexed="8"/>
        <rFont val="Times New Roman"/>
        <family val="1"/>
      </rPr>
      <t xml:space="preserve">). Factorul de impact este publicat anual de </t>
    </r>
    <r>
      <rPr>
        <i/>
        <sz val="10"/>
        <color indexed="8"/>
        <rFont val="Times New Roman"/>
        <family val="1"/>
      </rPr>
      <t>Web of Knowledge</t>
    </r>
    <r>
      <rPr>
        <sz val="10"/>
        <color indexed="8"/>
        <rFont val="Times New Roman"/>
        <family val="1"/>
      </rPr>
      <t xml:space="preserve">, </t>
    </r>
    <r>
      <rPr>
        <i/>
        <sz val="10"/>
        <color indexed="8"/>
        <rFont val="Times New Roman"/>
        <family val="1"/>
      </rPr>
      <t>Journal Citation Report</t>
    </r>
    <r>
      <rPr>
        <sz val="10"/>
        <color indexed="8"/>
        <rFont val="Times New Roman"/>
        <family val="1"/>
      </rPr>
      <t xml:space="preserve"> (Thomson Reuters), iar pentru calcul se va utiliza valoarea corespunzătoare anului apariţiei articolului.</t>
    </r>
  </si>
  <si>
    <r>
      <t xml:space="preserve">4 </t>
    </r>
    <r>
      <rPr>
        <sz val="10"/>
        <color indexed="8"/>
        <rFont val="Times New Roman"/>
        <family val="1"/>
      </rPr>
      <t>n = număr programe, tratate, cărţi, monografii, lucrări, citări etc.; FI = factor de impact; N</t>
    </r>
    <r>
      <rPr>
        <vertAlign val="subscript"/>
        <sz val="10"/>
        <color indexed="8"/>
        <rFont val="Times New Roman"/>
        <family val="1"/>
      </rPr>
      <t>ic</t>
    </r>
    <r>
      <rPr>
        <sz val="10"/>
        <color indexed="8"/>
        <rFont val="Times New Roman"/>
        <family val="1"/>
      </rPr>
      <t xml:space="preserve"> = număr autori din unitatea de cercetare; N</t>
    </r>
    <r>
      <rPr>
        <vertAlign val="subscript"/>
        <sz val="10"/>
        <color indexed="8"/>
        <rFont val="Times New Roman"/>
        <family val="1"/>
      </rPr>
      <t>a</t>
    </r>
    <r>
      <rPr>
        <sz val="10"/>
        <color indexed="8"/>
        <rFont val="Times New Roman"/>
        <family val="1"/>
      </rPr>
      <t xml:space="preserve"> = număr total de autori; N</t>
    </r>
    <r>
      <rPr>
        <vertAlign val="subscript"/>
        <sz val="10"/>
        <color indexed="8"/>
        <rFont val="Times New Roman"/>
        <family val="1"/>
      </rPr>
      <t>p</t>
    </r>
    <r>
      <rPr>
        <sz val="10"/>
        <color indexed="8"/>
        <rFont val="Times New Roman"/>
        <family val="1"/>
      </rPr>
      <t xml:space="preserve"> = număr pagini capitol; N</t>
    </r>
    <r>
      <rPr>
        <vertAlign val="subscript"/>
        <sz val="10"/>
        <color indexed="8"/>
        <rFont val="Times New Roman"/>
        <family val="1"/>
      </rPr>
      <t>tp</t>
    </r>
    <r>
      <rPr>
        <sz val="10"/>
        <color indexed="8"/>
        <rFont val="Times New Roman"/>
        <family val="1"/>
      </rPr>
      <t xml:space="preserve"> = număr total de pagini volum.</t>
    </r>
  </si>
  <si>
    <r>
      <t>5</t>
    </r>
    <r>
      <rPr>
        <sz val="10"/>
        <color indexed="8"/>
        <rFont val="Times New Roman"/>
        <family val="1"/>
      </rPr>
      <t xml:space="preserve"> Se vor lua în considerare cărţile ştiinţifice de autor ce apar în evidenţa Bibliotecii Naţionale.</t>
    </r>
  </si>
  <si>
    <t>Punctaj  1-4p/grant</t>
  </si>
  <si>
    <t>Punctaj 0.5-3p/contract</t>
  </si>
  <si>
    <r>
      <t>1. Cărți apărute la edituri consacrate din străinătate</t>
    </r>
    <r>
      <rPr>
        <vertAlign val="superscript"/>
        <sz val="10"/>
        <color indexed="8"/>
        <rFont val="Times New Roman"/>
        <family val="1"/>
      </rPr>
      <t xml:space="preserve">2 </t>
    </r>
  </si>
  <si>
    <r>
      <t xml:space="preserve"> 2. Monografii apărute la edituri consacrate din străinătate</t>
    </r>
    <r>
      <rPr>
        <vertAlign val="superscript"/>
        <sz val="10"/>
        <color indexed="8"/>
        <rFont val="Times New Roman"/>
        <family val="1"/>
      </rPr>
      <t xml:space="preserve">2 </t>
    </r>
  </si>
  <si>
    <r>
      <t xml:space="preserve">3. Articole publicate în reviste cotate ISI - </t>
    </r>
    <r>
      <rPr>
        <i/>
        <sz val="10"/>
        <color indexed="8"/>
        <rFont val="Times New Roman"/>
        <family val="1"/>
      </rPr>
      <t>Web of Science</t>
    </r>
    <r>
      <rPr>
        <sz val="10"/>
        <color indexed="8"/>
        <rFont val="Times New Roman"/>
        <family val="1"/>
      </rPr>
      <t xml:space="preserve"> (Thomson Reuters)</t>
    </r>
    <r>
      <rPr>
        <vertAlign val="superscript"/>
        <sz val="10"/>
        <color indexed="8"/>
        <rFont val="Times New Roman"/>
        <family val="1"/>
      </rPr>
      <t>3</t>
    </r>
    <r>
      <rPr>
        <sz val="10"/>
        <color indexed="8"/>
        <rFont val="Times New Roman"/>
        <family val="1"/>
      </rPr>
      <t xml:space="preserve"> </t>
    </r>
  </si>
  <si>
    <r>
      <t xml:space="preserve">6. Capitole publicate în tratate, cărți sau monografii apărute la edituri consacrate din străinătate </t>
    </r>
    <r>
      <rPr>
        <vertAlign val="superscript"/>
        <sz val="10"/>
        <color indexed="8"/>
        <rFont val="Tempus Sans ITC"/>
        <family val="5"/>
      </rPr>
      <t xml:space="preserve">2,4 </t>
    </r>
  </si>
  <si>
    <r>
      <t>9. Cărți apărute la edituri consacrate din ţară</t>
    </r>
    <r>
      <rPr>
        <vertAlign val="superscript"/>
        <sz val="10"/>
        <color indexed="8"/>
        <rFont val="Times New Roman"/>
        <family val="1"/>
      </rPr>
      <t>5</t>
    </r>
    <r>
      <rPr>
        <sz val="10"/>
        <color indexed="8"/>
        <rFont val="Times New Roman"/>
        <family val="1"/>
      </rPr>
      <t xml:space="preserve"> </t>
    </r>
  </si>
  <si>
    <t xml:space="preserve">10. 1. Articole publicate în reviste recunoscute de CNCS (B+) </t>
  </si>
  <si>
    <t xml:space="preserve">10. 2. Articole publicate în alte reviste  indexate într-o bază internaţională de date (BDI) </t>
  </si>
  <si>
    <t xml:space="preserve">4. Manifestări ştiinţifice (congrese, conferinţe, simpozioane) sau școli de vară internaţionale organizate de unitatea de cercetare </t>
  </si>
  <si>
    <t xml:space="preserve">5. Manifestări ştiinţifice (congrese, conferinţe, simpozioane) sau școli de vară naţionale organizate de unitatea de cercetare </t>
  </si>
  <si>
    <t xml:space="preserve">2.1. Brevete acordate la nivel internațional </t>
  </si>
  <si>
    <t xml:space="preserve"> 2.2. Brevete acordate la nivel național</t>
  </si>
  <si>
    <t xml:space="preserve">5. Participări ale cercetătorilor ca membri în comisii de îndrumare a doctoranzilor </t>
  </si>
  <si>
    <r>
      <t xml:space="preserve">1. Membri în colectivele de redacţie ale unor reviste naţionale/internaţionale (cotate de </t>
    </r>
    <r>
      <rPr>
        <i/>
        <sz val="10"/>
        <color indexed="8"/>
        <rFont val="Times New Roman"/>
        <family val="1"/>
      </rPr>
      <t>Web of Science</t>
    </r>
    <r>
      <rPr>
        <sz val="10"/>
        <color indexed="8"/>
        <rFont val="Times New Roman"/>
        <family val="1"/>
      </rPr>
      <t>, Thomson Reuters sau indexate într-o BDI) sau în colectivul editorial al unor edituri internaţionale consacrate</t>
    </r>
    <r>
      <rPr>
        <vertAlign val="superscript"/>
        <sz val="10"/>
        <color indexed="8"/>
        <rFont val="Times New Roman"/>
        <family val="1"/>
      </rPr>
      <t xml:space="preserve">2 </t>
    </r>
  </si>
  <si>
    <t xml:space="preserve">5. Membri de onoare (fellow, senior) ai unor societăţi ştiinţifice naţionale/internaţionale </t>
  </si>
  <si>
    <t>6. Premii ale Academiei Române</t>
  </si>
  <si>
    <t xml:space="preserve">7. Premii (distincţii) ale unor societăţi ştiinţifice internaţionale obţinute printr-un proces de selecţie </t>
  </si>
  <si>
    <r>
      <t xml:space="preserve">9. Referent stiintific al unei reviste naţionale/internaţionale (cotată de </t>
    </r>
    <r>
      <rPr>
        <i/>
        <sz val="10"/>
        <color indexed="8"/>
        <rFont val="Times New Roman"/>
        <family val="1"/>
      </rPr>
      <t>Web of Science</t>
    </r>
    <r>
      <rPr>
        <sz val="10"/>
        <color indexed="8"/>
        <rFont val="Times New Roman"/>
        <family val="1"/>
      </rPr>
      <t xml:space="preserve">, Thomson Reuters sau indexată într-o BDI) </t>
    </r>
    <r>
      <rPr>
        <vertAlign val="superscript"/>
        <sz val="10"/>
        <color indexed="8"/>
        <rFont val="Times New Roman"/>
        <family val="1"/>
      </rPr>
      <t xml:space="preserve">2 </t>
    </r>
  </si>
  <si>
    <t xml:space="preserve">10. Premii (distincţii) ale unor societăţi ştiinţifice naţionale obţinute printr-un proces de selecţie </t>
  </si>
  <si>
    <t xml:space="preserve">11. Cercetători din unitatea de cercetare membri în comisii de analiză a tezelor de doctorat </t>
  </si>
  <si>
    <t>Factor de impact cumulat Σ (FI×(Nic/Na))</t>
  </si>
  <si>
    <t>5. Lucrari prezentate la manifestari ştiinţifice internaţionale, publicate integral într-un volum editat într-o editură consacrată din străinătate, inclusiv electronic (Conference Proceedings Citation Index- Science, Web of Science, Thomson Reuters)2</t>
  </si>
  <si>
    <t>Punctaj Σ (FI×(Nic/Na))</t>
  </si>
  <si>
    <t>ISSN</t>
  </si>
  <si>
    <t>4. Lucrari prezentate la manifestari ştiinţifice internaţionale, publicate integral într-o revistă cotată de Web of Science (Thomson Reuters)</t>
  </si>
  <si>
    <t>Factor de impact</t>
  </si>
  <si>
    <t>Revista</t>
  </si>
  <si>
    <t>Categorie</t>
  </si>
  <si>
    <t>Baza de Date</t>
  </si>
  <si>
    <t>Va rugam sa nu completati manual nimic in celulele marcate in gri; ele se completeaza automat.</t>
  </si>
  <si>
    <t>Va rugam ca celulele marcate in albastru sa le populati integral (toata coloana respsectiva) cu date din baza de date Thomson-Reuters (ISI).</t>
  </si>
  <si>
    <t>Va rugam ca celulele marcate in galben sa le populati prin copy-paste  integral din fisierul Excel generat de baza de date a Managementului Cercetarii (ordinea coloanelor de aici este aceeasi ca in fisierul exportat de catre Managementul Cercetarii).</t>
  </si>
  <si>
    <t>Celulele marcate in verde (continand factorii de impact) vor fi completate de catre Departamentul Cercetare si Management Programe, dar doritorii le pot completa si dansii, daca doresc o estimare imediata a punctajului la criteriile respective.</t>
  </si>
  <si>
    <t xml:space="preserve">3.1. Brevete aplicate (puse in practică) la nivel internațional </t>
  </si>
  <si>
    <t xml:space="preserve">3.2. Brevete aplicate (puse in practică) la nivel național </t>
  </si>
  <si>
    <r>
      <t xml:space="preserve">4. Criterii de performanţă în cercetarea </t>
    </r>
    <r>
      <rPr>
        <sz val="10"/>
        <color indexed="8"/>
        <rFont val="Times New Roman"/>
        <family val="1"/>
      </rPr>
      <t>ş</t>
    </r>
    <r>
      <rPr>
        <b/>
        <sz val="10"/>
        <color indexed="8"/>
        <rFont val="Times New Roman"/>
        <family val="1"/>
      </rPr>
      <t xml:space="preserve">tiinţifică </t>
    </r>
    <r>
      <rPr>
        <sz val="10"/>
        <color indexed="8"/>
        <rFont val="Times New Roman"/>
        <family val="1"/>
      </rPr>
      <t>(</t>
    </r>
    <r>
      <rPr>
        <i/>
        <sz val="10"/>
        <color indexed="8"/>
        <rFont val="Times New Roman"/>
        <family val="1"/>
      </rPr>
      <t xml:space="preserve">se vor lua în calcul </t>
    </r>
    <r>
      <rPr>
        <b/>
        <i/>
        <sz val="10"/>
        <color indexed="8"/>
        <rFont val="Times New Roman"/>
        <family val="1"/>
      </rPr>
      <t>ultimii 4 ani</t>
    </r>
    <r>
      <rPr>
        <b/>
        <sz val="10"/>
        <color indexed="8"/>
        <rFont val="Times New Roman"/>
        <family val="1"/>
      </rPr>
      <t>)</t>
    </r>
    <r>
      <rPr>
        <sz val="10"/>
        <color indexed="8"/>
        <rFont val="Times New Roman"/>
        <family val="1"/>
      </rPr>
      <t xml:space="preserve"> (40%)</t>
    </r>
  </si>
  <si>
    <r>
      <t xml:space="preserve">5. Capacitatea de a atrage fonduri de cercetare </t>
    </r>
    <r>
      <rPr>
        <sz val="10"/>
        <color indexed="8"/>
        <rFont val="Times New Roman"/>
        <family val="1"/>
      </rPr>
      <t>(</t>
    </r>
    <r>
      <rPr>
        <b/>
        <i/>
        <sz val="10"/>
        <color indexed="8"/>
        <rFont val="Times New Roman"/>
        <family val="1"/>
      </rPr>
      <t xml:space="preserve">ultimii 4 ani; </t>
    </r>
    <r>
      <rPr>
        <i/>
        <sz val="10"/>
        <color indexed="8"/>
        <rFont val="Times New Roman"/>
        <family val="1"/>
      </rPr>
      <t>se vor lua in considerare doar sumele care au revenit unitatii de cercetare</t>
    </r>
    <r>
      <rPr>
        <b/>
        <sz val="10"/>
        <color indexed="8"/>
        <rFont val="Times New Roman"/>
        <family val="1"/>
      </rPr>
      <t>)</t>
    </r>
    <r>
      <rPr>
        <sz val="10"/>
        <color indexed="8"/>
        <rFont val="Times New Roman"/>
        <family val="1"/>
      </rPr>
      <t xml:space="preserve"> (20%)</t>
    </r>
  </si>
  <si>
    <r>
      <t xml:space="preserve">6. Capacitatea de a dezvolta servicii, tehnologii, produse </t>
    </r>
    <r>
      <rPr>
        <sz val="10"/>
        <color indexed="8"/>
        <rFont val="Times New Roman"/>
        <family val="1"/>
      </rPr>
      <t>(</t>
    </r>
    <r>
      <rPr>
        <i/>
        <sz val="10"/>
        <color indexed="8"/>
        <rFont val="Times New Roman"/>
        <family val="1"/>
      </rPr>
      <t>ultimii 4 ani</t>
    </r>
    <r>
      <rPr>
        <b/>
        <sz val="10"/>
        <color indexed="8"/>
        <rFont val="Times New Roman"/>
        <family val="1"/>
      </rPr>
      <t xml:space="preserve">) </t>
    </r>
    <r>
      <rPr>
        <sz val="10"/>
        <color indexed="8"/>
        <rFont val="Times New Roman"/>
        <family val="1"/>
      </rPr>
      <t>(10%)</t>
    </r>
  </si>
  <si>
    <r>
      <t>7. Capacitatea de a pregăti superior tineri cercetători (</t>
    </r>
    <r>
      <rPr>
        <i/>
        <sz val="10"/>
        <color indexed="8"/>
        <rFont val="Times New Roman"/>
        <family val="1"/>
      </rPr>
      <t>ultimii 4 ani</t>
    </r>
    <r>
      <rPr>
        <b/>
        <sz val="10"/>
        <color indexed="8"/>
        <rFont val="Times New Roman"/>
        <family val="1"/>
      </rPr>
      <t>) (10%)</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</si>
</sst>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
    <numFmt numFmtId="173" formatCode="[$-418]d\ mmmm\ yyyy"/>
    <numFmt numFmtId="174" formatCode="0.0"/>
  </numFmts>
  <fonts count="55">
    <font>
      <sz val="11"/>
      <color theme="1"/>
      <name val="Calibri"/>
      <family val="2"/>
    </font>
    <font>
      <sz val="11"/>
      <color indexed="8"/>
      <name val="Calibri"/>
      <family val="2"/>
    </font>
    <font>
      <sz val="10"/>
      <color indexed="8"/>
      <name val="Times New Roman"/>
      <family val="1"/>
    </font>
    <font>
      <i/>
      <sz val="10"/>
      <color indexed="8"/>
      <name val="Times New Roman"/>
      <family val="1"/>
    </font>
    <font>
      <b/>
      <sz val="10"/>
      <color indexed="8"/>
      <name val="Times New Roman"/>
      <family val="1"/>
    </font>
    <font>
      <b/>
      <i/>
      <sz val="10"/>
      <color indexed="8"/>
      <name val="Times New Roman"/>
      <family val="1"/>
    </font>
    <font>
      <vertAlign val="superscript"/>
      <sz val="10"/>
      <color indexed="8"/>
      <name val="Times New Roman"/>
      <family val="1"/>
    </font>
    <font>
      <sz val="10"/>
      <name val="Times New Roman"/>
      <family val="1"/>
    </font>
    <font>
      <b/>
      <sz val="10"/>
      <name val="Times New Roman"/>
      <family val="1"/>
    </font>
    <font>
      <vertAlign val="subscript"/>
      <sz val="10"/>
      <color indexed="8"/>
      <name val="Times New Roman"/>
      <family val="1"/>
    </font>
    <font>
      <vertAlign val="superscript"/>
      <sz val="10"/>
      <color indexed="8"/>
      <name val="Tempus Sans ITC"/>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Times New Roman"/>
      <family val="1"/>
    </font>
    <font>
      <sz val="10"/>
      <color indexed="63"/>
      <name val="Courier New"/>
      <family val="3"/>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0"/>
      <color rgb="FF333333"/>
      <name val="Times New Roman"/>
      <family val="1"/>
    </font>
    <font>
      <sz val="10"/>
      <color rgb="FF333333"/>
      <name val="Courier New"/>
      <family val="3"/>
    </font>
    <font>
      <sz val="10"/>
      <color theme="1"/>
      <name val="Calibri"/>
      <family val="2"/>
    </font>
    <font>
      <b/>
      <sz val="10"/>
      <color theme="1"/>
      <name val="Calibri"/>
      <family val="2"/>
    </font>
    <font>
      <vertAlign val="superscrip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border>
    <border>
      <left/>
      <right style="thin"/>
      <top style="thin"/>
      <bottom style="thin"/>
    </border>
    <border>
      <left/>
      <right/>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right/>
      <top style="thin"/>
      <bottom/>
    </border>
    <border>
      <left/>
      <right/>
      <top/>
      <bottom style="thin"/>
    </border>
    <border>
      <left style="thin"/>
      <right/>
      <top style="thin"/>
      <bottom>
        <color indexed="63"/>
      </bottom>
    </border>
    <border>
      <left/>
      <right style="thin"/>
      <top style="thin"/>
      <bottom>
        <color indexed="63"/>
      </bottom>
    </border>
    <border>
      <left style="medium"/>
      <right>
        <color indexed="63"/>
      </right>
      <top/>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1">
    <xf numFmtId="0" fontId="0" fillId="0" borderId="0" xfId="0" applyFont="1" applyAlignment="1">
      <alignment/>
    </xf>
    <xf numFmtId="1" fontId="47" fillId="0" borderId="10" xfId="0" applyNumberFormat="1" applyFont="1" applyBorder="1" applyAlignment="1">
      <alignment horizontal="right" vertical="top" wrapText="1"/>
    </xf>
    <xf numFmtId="1" fontId="47" fillId="33" borderId="10" xfId="0" applyNumberFormat="1" applyFont="1" applyFill="1" applyBorder="1" applyAlignment="1">
      <alignment horizontal="right" vertical="top" wrapText="1"/>
    </xf>
    <xf numFmtId="1" fontId="47" fillId="34" borderId="0" xfId="0" applyNumberFormat="1" applyFont="1" applyFill="1" applyAlignment="1">
      <alignment horizontal="left" vertical="top" wrapText="1"/>
    </xf>
    <xf numFmtId="1" fontId="47" fillId="34" borderId="0" xfId="0" applyNumberFormat="1" applyFont="1" applyFill="1" applyBorder="1" applyAlignment="1">
      <alignment horizontal="left" vertical="top" wrapText="1"/>
    </xf>
    <xf numFmtId="0" fontId="48" fillId="0" borderId="0" xfId="0" applyFont="1" applyBorder="1" applyAlignment="1">
      <alignment horizontal="left" vertical="top" wrapText="1"/>
    </xf>
    <xf numFmtId="0" fontId="47" fillId="0" borderId="0" xfId="0" applyFont="1" applyBorder="1" applyAlignment="1">
      <alignment horizontal="left" wrapText="1"/>
    </xf>
    <xf numFmtId="1" fontId="47" fillId="34" borderId="10" xfId="0" applyNumberFormat="1" applyFont="1" applyFill="1" applyBorder="1" applyAlignment="1">
      <alignment horizontal="left" vertical="top" wrapText="1"/>
    </xf>
    <xf numFmtId="1" fontId="47" fillId="34" borderId="0" xfId="0" applyNumberFormat="1" applyFont="1" applyFill="1" applyBorder="1" applyAlignment="1">
      <alignment vertical="top" wrapText="1"/>
    </xf>
    <xf numFmtId="9" fontId="47" fillId="34" borderId="0" xfId="57" applyFont="1" applyFill="1" applyBorder="1" applyAlignment="1">
      <alignment horizontal="center" vertical="top" wrapText="1"/>
    </xf>
    <xf numFmtId="9" fontId="47" fillId="34" borderId="0" xfId="57" applyFont="1" applyFill="1" applyBorder="1" applyAlignment="1">
      <alignment vertical="top" wrapText="1"/>
    </xf>
    <xf numFmtId="9" fontId="47" fillId="34" borderId="0" xfId="57" applyFont="1" applyFill="1" applyBorder="1" applyAlignment="1">
      <alignment horizontal="left" vertical="top" wrapText="1"/>
    </xf>
    <xf numFmtId="9" fontId="47" fillId="34" borderId="0" xfId="57" applyFont="1" applyFill="1" applyAlignment="1">
      <alignment horizontal="left" vertical="top" wrapText="1"/>
    </xf>
    <xf numFmtId="1" fontId="47" fillId="33" borderId="10" xfId="0" applyNumberFormat="1" applyFont="1" applyFill="1" applyBorder="1" applyAlignment="1">
      <alignment vertical="top" wrapText="1"/>
    </xf>
    <xf numFmtId="1" fontId="47" fillId="34" borderId="0" xfId="0" applyNumberFormat="1" applyFont="1" applyFill="1" applyBorder="1" applyAlignment="1">
      <alignment horizontal="right" vertical="top" wrapText="1"/>
    </xf>
    <xf numFmtId="1" fontId="48" fillId="35" borderId="10" xfId="0" applyNumberFormat="1" applyFont="1" applyFill="1" applyBorder="1" applyAlignment="1">
      <alignment horizontal="right" vertical="top" wrapText="1"/>
    </xf>
    <xf numFmtId="1" fontId="47" fillId="36" borderId="10" xfId="0" applyNumberFormat="1" applyFont="1" applyFill="1" applyBorder="1" applyAlignment="1">
      <alignment horizontal="left" vertical="top" wrapText="1"/>
    </xf>
    <xf numFmtId="1" fontId="47" fillId="37" borderId="10" xfId="0" applyNumberFormat="1" applyFont="1" applyFill="1" applyBorder="1" applyAlignment="1">
      <alignment horizontal="left" vertical="top" wrapText="1"/>
    </xf>
    <xf numFmtId="1" fontId="47" fillId="37" borderId="10" xfId="0" applyNumberFormat="1" applyFont="1" applyFill="1" applyBorder="1" applyAlignment="1">
      <alignment horizontal="right" vertical="top" wrapText="1"/>
    </xf>
    <xf numFmtId="1" fontId="47" fillId="38" borderId="10" xfId="0" applyNumberFormat="1" applyFont="1" applyFill="1" applyBorder="1" applyAlignment="1">
      <alignment horizontal="left" vertical="top" wrapText="1"/>
    </xf>
    <xf numFmtId="1" fontId="47" fillId="38" borderId="11" xfId="0" applyNumberFormat="1" applyFont="1" applyFill="1" applyBorder="1" applyAlignment="1">
      <alignment horizontal="left" vertical="top" wrapText="1"/>
    </xf>
    <xf numFmtId="1" fontId="47" fillId="37" borderId="11" xfId="0" applyNumberFormat="1" applyFont="1" applyFill="1" applyBorder="1" applyAlignment="1">
      <alignment horizontal="left" vertical="top" wrapText="1"/>
    </xf>
    <xf numFmtId="1" fontId="47" fillId="33" borderId="10" xfId="0" applyNumberFormat="1" applyFont="1" applyFill="1" applyBorder="1" applyAlignment="1">
      <alignment horizontal="left" vertical="top" wrapText="1"/>
    </xf>
    <xf numFmtId="1" fontId="47" fillId="37" borderId="12" xfId="0" applyNumberFormat="1" applyFont="1" applyFill="1" applyBorder="1" applyAlignment="1">
      <alignment horizontal="left" vertical="top" wrapText="1"/>
    </xf>
    <xf numFmtId="1" fontId="47" fillId="36" borderId="12" xfId="0" applyNumberFormat="1" applyFont="1" applyFill="1" applyBorder="1" applyAlignment="1">
      <alignment horizontal="left" vertical="top" wrapText="1"/>
    </xf>
    <xf numFmtId="1" fontId="47" fillId="34" borderId="0" xfId="0" applyNumberFormat="1" applyFont="1" applyFill="1" applyBorder="1" applyAlignment="1">
      <alignment horizontal="center" vertical="top" wrapText="1"/>
    </xf>
    <xf numFmtId="1" fontId="47" fillId="34" borderId="10" xfId="0" applyNumberFormat="1" applyFont="1" applyFill="1" applyBorder="1" applyAlignment="1">
      <alignment horizontal="center" vertical="top" wrapText="1"/>
    </xf>
    <xf numFmtId="1" fontId="47" fillId="39" borderId="10" xfId="0" applyNumberFormat="1" applyFont="1" applyFill="1" applyBorder="1" applyAlignment="1">
      <alignment horizontal="left" vertical="top" wrapText="1"/>
    </xf>
    <xf numFmtId="1" fontId="49" fillId="0" borderId="0" xfId="0" applyNumberFormat="1" applyFont="1" applyBorder="1" applyAlignment="1">
      <alignment horizontal="left" vertical="top" wrapText="1"/>
    </xf>
    <xf numFmtId="2" fontId="7" fillId="33" borderId="10" xfId="0" applyNumberFormat="1" applyFont="1" applyFill="1" applyBorder="1" applyAlignment="1">
      <alignment horizontal="right" vertical="top" wrapText="1"/>
    </xf>
    <xf numFmtId="2" fontId="7" fillId="33" borderId="12" xfId="0" applyNumberFormat="1" applyFont="1" applyFill="1" applyBorder="1" applyAlignment="1">
      <alignment horizontal="right" vertical="top" wrapText="1"/>
    </xf>
    <xf numFmtId="2" fontId="47" fillId="33" borderId="10" xfId="0" applyNumberFormat="1" applyFont="1" applyFill="1" applyBorder="1" applyAlignment="1">
      <alignment horizontal="right" vertical="top" wrapText="1"/>
    </xf>
    <xf numFmtId="2" fontId="47" fillId="33" borderId="12" xfId="0" applyNumberFormat="1" applyFont="1" applyFill="1" applyBorder="1" applyAlignment="1">
      <alignment horizontal="right" vertical="top" wrapText="1"/>
    </xf>
    <xf numFmtId="1" fontId="47" fillId="0" borderId="12" xfId="0" applyNumberFormat="1" applyFont="1" applyBorder="1" applyAlignment="1">
      <alignment horizontal="right" vertical="top" wrapText="1"/>
    </xf>
    <xf numFmtId="2" fontId="47" fillId="33" borderId="10" xfId="0" applyNumberFormat="1" applyFont="1" applyFill="1" applyBorder="1" applyAlignment="1">
      <alignment vertical="top" wrapText="1"/>
    </xf>
    <xf numFmtId="2" fontId="47" fillId="33" borderId="12" xfId="0" applyNumberFormat="1" applyFont="1" applyFill="1" applyBorder="1" applyAlignment="1">
      <alignment vertical="top" wrapText="1"/>
    </xf>
    <xf numFmtId="1" fontId="50" fillId="33" borderId="13" xfId="0" applyNumberFormat="1" applyFont="1" applyFill="1" applyBorder="1" applyAlignment="1">
      <alignment horizontal="right" readingOrder="1"/>
    </xf>
    <xf numFmtId="0" fontId="50" fillId="33" borderId="14" xfId="0" applyFont="1" applyFill="1" applyBorder="1" applyAlignment="1">
      <alignment horizontal="right" readingOrder="1"/>
    </xf>
    <xf numFmtId="0" fontId="51" fillId="33" borderId="14" xfId="0" applyFont="1" applyFill="1" applyBorder="1" applyAlignment="1">
      <alignment horizontal="right" readingOrder="1"/>
    </xf>
    <xf numFmtId="0" fontId="52" fillId="36" borderId="15" xfId="0" applyFont="1" applyFill="1" applyBorder="1" applyAlignment="1">
      <alignment wrapText="1"/>
    </xf>
    <xf numFmtId="0" fontId="52" fillId="36" borderId="16" xfId="0" applyFont="1" applyFill="1" applyBorder="1" applyAlignment="1">
      <alignment wrapText="1"/>
    </xf>
    <xf numFmtId="1" fontId="50" fillId="33" borderId="14" xfId="0" applyNumberFormat="1" applyFont="1" applyFill="1" applyBorder="1" applyAlignment="1">
      <alignment horizontal="right" readingOrder="1"/>
    </xf>
    <xf numFmtId="0" fontId="53" fillId="0" borderId="0" xfId="0" applyFont="1" applyBorder="1" applyAlignment="1">
      <alignment wrapText="1"/>
    </xf>
    <xf numFmtId="1" fontId="50" fillId="33" borderId="17" xfId="0" applyNumberFormat="1" applyFont="1" applyFill="1" applyBorder="1" applyAlignment="1">
      <alignment horizontal="right" readingOrder="1"/>
    </xf>
    <xf numFmtId="0" fontId="50" fillId="33" borderId="17" xfId="0" applyFont="1" applyFill="1" applyBorder="1" applyAlignment="1">
      <alignment horizontal="right" readingOrder="1"/>
    </xf>
    <xf numFmtId="0" fontId="47" fillId="33" borderId="10" xfId="0" applyFont="1" applyFill="1" applyBorder="1" applyAlignment="1">
      <alignment horizontal="left" vertical="top" wrapText="1"/>
    </xf>
    <xf numFmtId="0" fontId="47" fillId="36" borderId="15" xfId="0" applyFont="1" applyFill="1" applyBorder="1" applyAlignment="1">
      <alignment wrapText="1"/>
    </xf>
    <xf numFmtId="0" fontId="47" fillId="36" borderId="16" xfId="0" applyFont="1" applyFill="1" applyBorder="1" applyAlignment="1">
      <alignment wrapText="1"/>
    </xf>
    <xf numFmtId="1" fontId="50" fillId="33" borderId="18" xfId="0" applyNumberFormat="1" applyFont="1" applyFill="1" applyBorder="1" applyAlignment="1">
      <alignment horizontal="right" readingOrder="1"/>
    </xf>
    <xf numFmtId="1" fontId="50" fillId="33" borderId="19" xfId="0" applyNumberFormat="1" applyFont="1" applyFill="1" applyBorder="1" applyAlignment="1">
      <alignment horizontal="right" readingOrder="1"/>
    </xf>
    <xf numFmtId="1" fontId="51" fillId="33" borderId="18" xfId="0" applyNumberFormat="1" applyFont="1" applyFill="1" applyBorder="1" applyAlignment="1">
      <alignment horizontal="right" readingOrder="1"/>
    </xf>
    <xf numFmtId="1" fontId="47" fillId="37" borderId="10" xfId="0" applyNumberFormat="1" applyFont="1" applyFill="1" applyBorder="1" applyAlignment="1">
      <alignment horizontal="center" vertical="top" wrapText="1"/>
    </xf>
    <xf numFmtId="1" fontId="47" fillId="34" borderId="12" xfId="0" applyNumberFormat="1" applyFont="1" applyFill="1" applyBorder="1" applyAlignment="1">
      <alignment horizontal="left" vertical="top" wrapText="1"/>
    </xf>
    <xf numFmtId="1" fontId="47" fillId="0" borderId="20" xfId="0" applyNumberFormat="1" applyFont="1" applyBorder="1" applyAlignment="1">
      <alignment horizontal="left" vertical="top" wrapText="1"/>
    </xf>
    <xf numFmtId="1" fontId="47" fillId="0" borderId="10" xfId="0" applyNumberFormat="1" applyFont="1" applyBorder="1" applyAlignment="1">
      <alignment horizontal="left" vertical="top" wrapText="1"/>
    </xf>
    <xf numFmtId="1" fontId="47" fillId="0" borderId="12" xfId="0" applyNumberFormat="1" applyFont="1" applyBorder="1" applyAlignment="1">
      <alignment horizontal="left" vertical="top" wrapText="1"/>
    </xf>
    <xf numFmtId="1" fontId="47" fillId="33" borderId="10" xfId="0" applyNumberFormat="1" applyFont="1" applyFill="1" applyBorder="1" applyAlignment="1">
      <alignment horizontal="center" vertical="top" wrapText="1"/>
    </xf>
    <xf numFmtId="1" fontId="47" fillId="33" borderId="11" xfId="0" applyNumberFormat="1" applyFont="1" applyFill="1" applyBorder="1" applyAlignment="1">
      <alignment horizontal="center" vertical="top" wrapText="1"/>
    </xf>
    <xf numFmtId="1" fontId="47" fillId="33" borderId="21" xfId="0" applyNumberFormat="1" applyFont="1" applyFill="1" applyBorder="1" applyAlignment="1">
      <alignment horizontal="center" vertical="top" wrapText="1"/>
    </xf>
    <xf numFmtId="1" fontId="47" fillId="33" borderId="20" xfId="0" applyNumberFormat="1" applyFont="1" applyFill="1" applyBorder="1" applyAlignment="1">
      <alignment horizontal="center" vertical="top" wrapText="1"/>
    </xf>
    <xf numFmtId="1" fontId="47" fillId="0" borderId="0" xfId="0" applyNumberFormat="1" applyFont="1" applyBorder="1" applyAlignment="1">
      <alignment horizontal="left" vertical="top" wrapText="1"/>
    </xf>
    <xf numFmtId="1" fontId="47" fillId="0" borderId="0" xfId="0" applyNumberFormat="1" applyFont="1" applyAlignment="1">
      <alignment horizontal="left" vertical="top" wrapText="1"/>
    </xf>
    <xf numFmtId="0" fontId="47" fillId="0" borderId="0" xfId="0" applyFont="1" applyAlignment="1">
      <alignment horizontal="left" wrapText="1"/>
    </xf>
    <xf numFmtId="0" fontId="47" fillId="0" borderId="0" xfId="0" applyFont="1" applyBorder="1" applyAlignment="1">
      <alignment horizontal="left" vertical="top" wrapText="1"/>
    </xf>
    <xf numFmtId="0" fontId="47" fillId="36" borderId="10" xfId="0" applyFont="1" applyFill="1" applyBorder="1" applyAlignment="1">
      <alignment horizontal="left" vertical="top" wrapText="1"/>
    </xf>
    <xf numFmtId="1" fontId="47" fillId="36" borderId="0" xfId="0" applyNumberFormat="1" applyFont="1" applyFill="1" applyAlignment="1">
      <alignment horizontal="left" vertical="top" wrapText="1"/>
    </xf>
    <xf numFmtId="172" fontId="47" fillId="36" borderId="10" xfId="0" applyNumberFormat="1" applyFont="1" applyFill="1" applyBorder="1" applyAlignment="1">
      <alignment horizontal="left" vertical="top" wrapText="1"/>
    </xf>
    <xf numFmtId="1" fontId="47" fillId="33" borderId="20" xfId="0" applyNumberFormat="1" applyFont="1" applyFill="1" applyBorder="1" applyAlignment="1">
      <alignment horizontal="left" vertical="top" wrapText="1"/>
    </xf>
    <xf numFmtId="0" fontId="47" fillId="0" borderId="0" xfId="0" applyFont="1" applyAlignment="1">
      <alignment horizontal="left" vertical="top" wrapText="1"/>
    </xf>
    <xf numFmtId="2" fontId="48" fillId="35" borderId="10" xfId="0" applyNumberFormat="1" applyFont="1" applyFill="1" applyBorder="1" applyAlignment="1">
      <alignment horizontal="right" vertical="top" wrapText="1"/>
    </xf>
    <xf numFmtId="1" fontId="47" fillId="0" borderId="0" xfId="0" applyNumberFormat="1" applyFont="1" applyAlignment="1">
      <alignment wrapText="1"/>
    </xf>
    <xf numFmtId="1" fontId="7" fillId="37" borderId="10" xfId="0" applyNumberFormat="1" applyFont="1" applyFill="1" applyBorder="1" applyAlignment="1">
      <alignment horizontal="left" vertical="top" wrapText="1"/>
    </xf>
    <xf numFmtId="1" fontId="7" fillId="33" borderId="10" xfId="0" applyNumberFormat="1" applyFont="1" applyFill="1" applyBorder="1" applyAlignment="1">
      <alignment horizontal="left" vertical="top" wrapText="1"/>
    </xf>
    <xf numFmtId="1" fontId="47" fillId="34" borderId="10" xfId="0" applyNumberFormat="1" applyFont="1" applyFill="1" applyBorder="1" applyAlignment="1">
      <alignment horizontal="right" vertical="top" wrapText="1"/>
    </xf>
    <xf numFmtId="2" fontId="47" fillId="34" borderId="10" xfId="0" applyNumberFormat="1" applyFont="1" applyFill="1" applyBorder="1" applyAlignment="1">
      <alignment horizontal="right" vertical="top" wrapText="1"/>
    </xf>
    <xf numFmtId="2" fontId="47" fillId="33" borderId="20" xfId="0" applyNumberFormat="1" applyFont="1" applyFill="1" applyBorder="1" applyAlignment="1">
      <alignment horizontal="right" vertical="top" wrapText="1"/>
    </xf>
    <xf numFmtId="1" fontId="8" fillId="0" borderId="0" xfId="0" applyNumberFormat="1" applyFont="1" applyFill="1" applyBorder="1" applyAlignment="1">
      <alignment horizontal="left" vertical="top" wrapText="1"/>
    </xf>
    <xf numFmtId="1" fontId="47" fillId="0" borderId="0" xfId="0" applyNumberFormat="1" applyFont="1" applyFill="1" applyAlignment="1">
      <alignment horizontal="left" vertical="top" wrapText="1"/>
    </xf>
    <xf numFmtId="2" fontId="48" fillId="40" borderId="10" xfId="0" applyNumberFormat="1" applyFont="1" applyFill="1" applyBorder="1" applyAlignment="1">
      <alignment vertical="top" wrapText="1"/>
    </xf>
    <xf numFmtId="1" fontId="47" fillId="37" borderId="12" xfId="0" applyNumberFormat="1" applyFont="1" applyFill="1" applyBorder="1" applyAlignment="1">
      <alignment horizontal="right" vertical="top" wrapText="1"/>
    </xf>
    <xf numFmtId="1" fontId="47" fillId="39" borderId="10" xfId="0" applyNumberFormat="1" applyFont="1" applyFill="1" applyBorder="1" applyAlignment="1">
      <alignment horizontal="right" vertical="top" wrapText="1"/>
    </xf>
    <xf numFmtId="1" fontId="47" fillId="39" borderId="12" xfId="0" applyNumberFormat="1" applyFont="1" applyFill="1" applyBorder="1" applyAlignment="1">
      <alignment horizontal="right" vertical="top" wrapText="1"/>
    </xf>
    <xf numFmtId="0" fontId="47" fillId="36" borderId="15" xfId="0" applyFont="1" applyFill="1" applyBorder="1" applyAlignment="1">
      <alignment horizontal="right" vertical="top" wrapText="1"/>
    </xf>
    <xf numFmtId="0" fontId="47" fillId="36" borderId="16" xfId="0" applyFont="1" applyFill="1" applyBorder="1" applyAlignment="1">
      <alignment horizontal="right" vertical="top" wrapText="1"/>
    </xf>
    <xf numFmtId="1" fontId="47" fillId="36" borderId="10" xfId="0" applyNumberFormat="1" applyFont="1" applyFill="1" applyBorder="1" applyAlignment="1">
      <alignment horizontal="right" vertical="top" wrapText="1"/>
    </xf>
    <xf numFmtId="1" fontId="47" fillId="36" borderId="12" xfId="0" applyNumberFormat="1" applyFont="1" applyFill="1" applyBorder="1" applyAlignment="1">
      <alignment horizontal="right" vertical="top" wrapText="1"/>
    </xf>
    <xf numFmtId="1" fontId="47" fillId="38" borderId="11" xfId="0" applyNumberFormat="1" applyFont="1" applyFill="1" applyBorder="1" applyAlignment="1">
      <alignment horizontal="right" vertical="top" wrapText="1"/>
    </xf>
    <xf numFmtId="2" fontId="47" fillId="37" borderId="10" xfId="0" applyNumberFormat="1" applyFont="1" applyFill="1" applyBorder="1" applyAlignment="1">
      <alignment horizontal="left" vertical="top" wrapText="1"/>
    </xf>
    <xf numFmtId="2" fontId="47" fillId="37" borderId="12" xfId="0" applyNumberFormat="1" applyFont="1" applyFill="1" applyBorder="1" applyAlignment="1">
      <alignment horizontal="left" vertical="top" wrapText="1"/>
    </xf>
    <xf numFmtId="1" fontId="7" fillId="39" borderId="10" xfId="0" applyNumberFormat="1" applyFont="1" applyFill="1" applyBorder="1" applyAlignment="1">
      <alignment horizontal="right" vertical="top" wrapText="1"/>
    </xf>
    <xf numFmtId="1" fontId="7" fillId="39" borderId="12" xfId="0" applyNumberFormat="1" applyFont="1" applyFill="1" applyBorder="1" applyAlignment="1">
      <alignment horizontal="right" vertical="top" wrapText="1"/>
    </xf>
    <xf numFmtId="1" fontId="47" fillId="38" borderId="10" xfId="0" applyNumberFormat="1" applyFont="1" applyFill="1" applyBorder="1" applyAlignment="1">
      <alignment horizontal="right" vertical="top" wrapText="1"/>
    </xf>
    <xf numFmtId="0" fontId="47" fillId="0" borderId="11" xfId="0" applyFont="1" applyFill="1" applyBorder="1" applyAlignment="1">
      <alignment horizontal="left" vertical="top" wrapText="1"/>
    </xf>
    <xf numFmtId="1" fontId="47" fillId="0" borderId="10" xfId="0" applyNumberFormat="1" applyFont="1" applyFill="1" applyBorder="1" applyAlignment="1">
      <alignment horizontal="left" vertical="top" wrapText="1"/>
    </xf>
    <xf numFmtId="1" fontId="47" fillId="0" borderId="12" xfId="0" applyNumberFormat="1" applyFont="1" applyFill="1" applyBorder="1" applyAlignment="1">
      <alignment horizontal="left" vertical="top" wrapText="1"/>
    </xf>
    <xf numFmtId="1" fontId="47" fillId="0" borderId="0" xfId="0" applyNumberFormat="1" applyFont="1" applyAlignment="1">
      <alignment horizontal="left" vertical="top" wrapText="1"/>
    </xf>
    <xf numFmtId="1" fontId="47" fillId="36" borderId="10" xfId="0" applyNumberFormat="1" applyFont="1" applyFill="1" applyBorder="1" applyAlignment="1">
      <alignment horizontal="center" vertical="top" wrapText="1"/>
    </xf>
    <xf numFmtId="0" fontId="47" fillId="0" borderId="10" xfId="0" applyFont="1" applyFill="1" applyBorder="1" applyAlignment="1">
      <alignment horizontal="left" vertical="top" wrapText="1"/>
    </xf>
    <xf numFmtId="0" fontId="52" fillId="0" borderId="22" xfId="0" applyFont="1" applyFill="1" applyBorder="1" applyAlignment="1">
      <alignment horizontal="right" vertical="top" wrapText="1"/>
    </xf>
    <xf numFmtId="0" fontId="52" fillId="0" borderId="23" xfId="0" applyFont="1" applyFill="1" applyBorder="1" applyAlignment="1">
      <alignment horizontal="right" vertical="top" wrapText="1"/>
    </xf>
    <xf numFmtId="1" fontId="8" fillId="0" borderId="0" xfId="0" applyNumberFormat="1" applyFont="1" applyFill="1" applyAlignment="1">
      <alignment horizontal="left" vertical="top" wrapText="1"/>
    </xf>
    <xf numFmtId="1" fontId="47" fillId="0" borderId="11" xfId="0" applyNumberFormat="1" applyFont="1" applyBorder="1" applyAlignment="1">
      <alignment horizontal="left" vertical="top" wrapText="1"/>
    </xf>
    <xf numFmtId="1" fontId="47" fillId="0" borderId="21" xfId="0" applyNumberFormat="1" applyFont="1" applyBorder="1" applyAlignment="1">
      <alignment horizontal="left" vertical="top" wrapText="1"/>
    </xf>
    <xf numFmtId="1" fontId="47" fillId="0" borderId="20" xfId="0" applyNumberFormat="1" applyFont="1" applyBorder="1" applyAlignment="1">
      <alignment horizontal="left" vertical="top" wrapText="1"/>
    </xf>
    <xf numFmtId="1" fontId="47" fillId="33" borderId="11" xfId="0" applyNumberFormat="1" applyFont="1" applyFill="1" applyBorder="1" applyAlignment="1">
      <alignment horizontal="center" vertical="top" wrapText="1"/>
    </xf>
    <xf numFmtId="1" fontId="47" fillId="33" borderId="21" xfId="0" applyNumberFormat="1" applyFont="1" applyFill="1" applyBorder="1" applyAlignment="1">
      <alignment horizontal="center" vertical="top" wrapText="1"/>
    </xf>
    <xf numFmtId="1" fontId="47" fillId="33" borderId="20" xfId="0" applyNumberFormat="1" applyFont="1" applyFill="1" applyBorder="1" applyAlignment="1">
      <alignment horizontal="center" vertical="top" wrapText="1"/>
    </xf>
    <xf numFmtId="1" fontId="47" fillId="0" borderId="24" xfId="0" applyNumberFormat="1" applyFont="1" applyBorder="1" applyAlignment="1">
      <alignment horizontal="left" vertical="top" wrapText="1"/>
    </xf>
    <xf numFmtId="1" fontId="47" fillId="0" borderId="0" xfId="0" applyNumberFormat="1" applyFont="1" applyBorder="1" applyAlignment="1">
      <alignment horizontal="left" vertical="top" wrapText="1"/>
    </xf>
    <xf numFmtId="1" fontId="47" fillId="33" borderId="10" xfId="0" applyNumberFormat="1" applyFont="1" applyFill="1" applyBorder="1" applyAlignment="1">
      <alignment horizontal="center" vertical="top" wrapText="1"/>
    </xf>
    <xf numFmtId="0" fontId="47" fillId="0" borderId="0" xfId="0" applyFont="1" applyAlignment="1">
      <alignment horizontal="left" vertical="top" wrapText="1"/>
    </xf>
    <xf numFmtId="0" fontId="48" fillId="35" borderId="10" xfId="0" applyFont="1" applyFill="1" applyBorder="1" applyAlignment="1">
      <alignment horizontal="left" vertical="top" wrapText="1"/>
    </xf>
    <xf numFmtId="1" fontId="47" fillId="34" borderId="11" xfId="0" applyNumberFormat="1" applyFont="1" applyFill="1" applyBorder="1" applyAlignment="1">
      <alignment horizontal="center" vertical="top" wrapText="1"/>
    </xf>
    <xf numFmtId="1" fontId="47" fillId="34" borderId="20" xfId="0" applyNumberFormat="1" applyFont="1" applyFill="1" applyBorder="1" applyAlignment="1">
      <alignment horizontal="center" vertical="top" wrapText="1"/>
    </xf>
    <xf numFmtId="0" fontId="47" fillId="0" borderId="25" xfId="0" applyFont="1" applyBorder="1" applyAlignment="1">
      <alignment horizontal="left" vertical="top" wrapText="1"/>
    </xf>
    <xf numFmtId="0" fontId="54" fillId="0" borderId="0" xfId="0" applyFont="1" applyAlignment="1">
      <alignment horizontal="left" vertical="top" wrapText="1"/>
    </xf>
    <xf numFmtId="1" fontId="47" fillId="0" borderId="25" xfId="0" applyNumberFormat="1" applyFont="1" applyBorder="1" applyAlignment="1">
      <alignment horizontal="left" vertical="top" wrapText="1"/>
    </xf>
    <xf numFmtId="1" fontId="47" fillId="0" borderId="10" xfId="0" applyNumberFormat="1" applyFont="1" applyBorder="1" applyAlignment="1">
      <alignment horizontal="left" vertical="top" wrapText="1"/>
    </xf>
    <xf numFmtId="1" fontId="48" fillId="35" borderId="10" xfId="0" applyNumberFormat="1" applyFont="1" applyFill="1" applyBorder="1" applyAlignment="1">
      <alignment horizontal="left" vertical="top" wrapText="1"/>
    </xf>
    <xf numFmtId="1" fontId="48" fillId="0" borderId="0" xfId="0" applyNumberFormat="1" applyFont="1" applyAlignment="1">
      <alignment horizontal="left" vertical="top" wrapText="1"/>
    </xf>
    <xf numFmtId="1" fontId="47" fillId="0" borderId="0" xfId="0" applyNumberFormat="1" applyFont="1" applyAlignment="1">
      <alignment horizontal="left" vertical="top" wrapText="1"/>
    </xf>
    <xf numFmtId="0" fontId="48" fillId="40" borderId="10" xfId="0" applyFont="1" applyFill="1" applyBorder="1" applyAlignment="1">
      <alignment horizontal="left" vertical="top" wrapText="1"/>
    </xf>
    <xf numFmtId="1" fontId="48" fillId="0" borderId="0" xfId="0" applyNumberFormat="1" applyFont="1" applyAlignment="1">
      <alignment horizontal="center" vertical="top" wrapText="1"/>
    </xf>
    <xf numFmtId="0" fontId="47" fillId="0" borderId="0" xfId="0" applyFont="1" applyBorder="1" applyAlignment="1">
      <alignment horizontal="left" vertical="top" wrapText="1"/>
    </xf>
    <xf numFmtId="1" fontId="49" fillId="0" borderId="0" xfId="0" applyNumberFormat="1" applyFont="1" applyAlignment="1">
      <alignment horizontal="left" vertical="top" wrapText="1"/>
    </xf>
    <xf numFmtId="0" fontId="47" fillId="0" borderId="25" xfId="0" applyFont="1" applyBorder="1" applyAlignment="1">
      <alignment horizontal="left" vertical="top"/>
    </xf>
    <xf numFmtId="1" fontId="47" fillId="34" borderId="11" xfId="0" applyNumberFormat="1" applyFont="1" applyFill="1" applyBorder="1" applyAlignment="1">
      <alignment horizontal="left" vertical="top" wrapText="1"/>
    </xf>
    <xf numFmtId="1" fontId="47" fillId="34" borderId="20" xfId="0" applyNumberFormat="1" applyFont="1" applyFill="1" applyBorder="1" applyAlignment="1">
      <alignment horizontal="left" vertical="top" wrapText="1"/>
    </xf>
    <xf numFmtId="1" fontId="48" fillId="35" borderId="11" xfId="0" applyNumberFormat="1" applyFont="1" applyFill="1" applyBorder="1" applyAlignment="1">
      <alignment horizontal="left" vertical="top" wrapText="1"/>
    </xf>
    <xf numFmtId="1" fontId="48" fillId="35" borderId="21" xfId="0" applyNumberFormat="1" applyFont="1" applyFill="1" applyBorder="1" applyAlignment="1">
      <alignment horizontal="left" vertical="top" wrapText="1"/>
    </xf>
    <xf numFmtId="1" fontId="48" fillId="35" borderId="20" xfId="0" applyNumberFormat="1" applyFont="1" applyFill="1" applyBorder="1" applyAlignment="1">
      <alignment horizontal="left" vertical="top" wrapText="1"/>
    </xf>
    <xf numFmtId="0" fontId="48" fillId="0" borderId="0" xfId="0" applyFont="1" applyAlignment="1">
      <alignment horizontal="left" vertical="top" wrapText="1"/>
    </xf>
    <xf numFmtId="1" fontId="47" fillId="33" borderId="10" xfId="0" applyNumberFormat="1" applyFont="1" applyFill="1" applyBorder="1" applyAlignment="1">
      <alignment horizontal="center" vertical="center" wrapText="1"/>
    </xf>
    <xf numFmtId="1" fontId="47" fillId="34" borderId="21" xfId="0" applyNumberFormat="1" applyFont="1" applyFill="1" applyBorder="1" applyAlignment="1">
      <alignment horizontal="left" vertical="top" wrapText="1"/>
    </xf>
    <xf numFmtId="0" fontId="52" fillId="34" borderId="10" xfId="0" applyFont="1" applyFill="1" applyBorder="1" applyAlignment="1">
      <alignment wrapText="1"/>
    </xf>
    <xf numFmtId="0" fontId="52" fillId="34" borderId="12" xfId="0" applyFont="1" applyFill="1" applyBorder="1" applyAlignment="1">
      <alignment wrapText="1"/>
    </xf>
    <xf numFmtId="0" fontId="47" fillId="0" borderId="11" xfId="0" applyFont="1" applyFill="1" applyBorder="1" applyAlignment="1">
      <alignment horizontal="left" vertical="top" wrapText="1"/>
    </xf>
    <xf numFmtId="0" fontId="47" fillId="0" borderId="20" xfId="0" applyFont="1" applyFill="1" applyBorder="1" applyAlignment="1">
      <alignment horizontal="left" vertical="top" wrapText="1"/>
    </xf>
    <xf numFmtId="1" fontId="47" fillId="0" borderId="26" xfId="0" applyNumberFormat="1" applyFont="1" applyBorder="1" applyAlignment="1">
      <alignment horizontal="left" vertical="top" wrapText="1"/>
    </xf>
    <xf numFmtId="1" fontId="47" fillId="0" borderId="27" xfId="0" applyNumberFormat="1" applyFont="1" applyBorder="1" applyAlignment="1">
      <alignment horizontal="left" vertical="top" wrapText="1"/>
    </xf>
    <xf numFmtId="1" fontId="49" fillId="33" borderId="10" xfId="0" applyNumberFormat="1" applyFont="1" applyFill="1" applyBorder="1" applyAlignment="1">
      <alignment horizontal="left" vertical="top" wrapText="1"/>
    </xf>
    <xf numFmtId="1" fontId="47" fillId="0" borderId="12" xfId="0" applyNumberFormat="1" applyFont="1" applyBorder="1" applyAlignment="1">
      <alignment horizontal="left" vertical="top" wrapText="1"/>
    </xf>
    <xf numFmtId="0" fontId="47" fillId="0" borderId="28" xfId="0" applyFont="1" applyBorder="1" applyAlignment="1">
      <alignment horizontal="left" vertical="top" wrapText="1"/>
    </xf>
    <xf numFmtId="1" fontId="8" fillId="36" borderId="29" xfId="0" applyNumberFormat="1" applyFont="1" applyFill="1" applyBorder="1" applyAlignment="1">
      <alignment horizontal="left" vertical="top" wrapText="1"/>
    </xf>
    <xf numFmtId="1" fontId="8" fillId="36" borderId="0" xfId="0" applyNumberFormat="1" applyFont="1" applyFill="1" applyBorder="1" applyAlignment="1">
      <alignment horizontal="left" vertical="top" wrapText="1"/>
    </xf>
    <xf numFmtId="1" fontId="8" fillId="38" borderId="0" xfId="0" applyNumberFormat="1" applyFont="1" applyFill="1" applyAlignment="1">
      <alignment horizontal="left" vertical="top" wrapText="1"/>
    </xf>
    <xf numFmtId="1" fontId="8" fillId="33" borderId="29" xfId="0" applyNumberFormat="1" applyFont="1" applyFill="1" applyBorder="1" applyAlignment="1">
      <alignment horizontal="left" vertical="top" wrapText="1"/>
    </xf>
    <xf numFmtId="1" fontId="8" fillId="33" borderId="0" xfId="0" applyNumberFormat="1" applyFont="1" applyFill="1" applyBorder="1" applyAlignment="1">
      <alignment horizontal="left" vertical="top" wrapText="1"/>
    </xf>
    <xf numFmtId="1" fontId="8" fillId="37" borderId="29" xfId="0" applyNumberFormat="1" applyFont="1" applyFill="1" applyBorder="1" applyAlignment="1">
      <alignment horizontal="left" vertical="top" wrapText="1"/>
    </xf>
    <xf numFmtId="1" fontId="8" fillId="37" borderId="0" xfId="0" applyNumberFormat="1" applyFont="1" applyFill="1" applyBorder="1" applyAlignment="1">
      <alignment horizontal="left" vertical="top" wrapText="1"/>
    </xf>
    <xf numFmtId="1" fontId="8" fillId="39"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84"/>
  <sheetViews>
    <sheetView tabSelected="1" zoomScaleSheetLayoutView="90" workbookViewId="0" topLeftCell="A28">
      <selection activeCell="L47" sqref="L47:P47"/>
    </sheetView>
  </sheetViews>
  <sheetFormatPr defaultColWidth="9.140625" defaultRowHeight="15"/>
  <cols>
    <col min="1" max="1" width="6.7109375" style="61" customWidth="1"/>
    <col min="2" max="2" width="16.57421875" style="61" customWidth="1"/>
    <col min="3" max="3" width="15.00390625" style="61" customWidth="1"/>
    <col min="4" max="4" width="18.7109375" style="61" customWidth="1"/>
    <col min="5" max="5" width="18.421875" style="61" customWidth="1"/>
    <col min="6" max="6" width="13.8515625" style="61" customWidth="1"/>
    <col min="7" max="7" width="12.57421875" style="61" customWidth="1"/>
    <col min="8" max="8" width="8.8515625" style="61" customWidth="1"/>
    <col min="9" max="9" width="8.7109375" style="61" customWidth="1"/>
    <col min="10" max="10" width="11.28125" style="61" customWidth="1"/>
    <col min="11" max="11" width="11.140625" style="61" customWidth="1"/>
    <col min="12" max="12" width="8.421875" style="61" customWidth="1"/>
    <col min="13" max="13" width="10.140625" style="61" customWidth="1"/>
    <col min="14" max="14" width="8.28125" style="61" customWidth="1"/>
    <col min="15" max="15" width="9.00390625" style="61" customWidth="1"/>
    <col min="16" max="16" width="12.140625" style="61" customWidth="1"/>
    <col min="17" max="17" width="14.00390625" style="61" customWidth="1"/>
    <col min="18" max="16384" width="9.140625" style="61" customWidth="1"/>
  </cols>
  <sheetData>
    <row r="1" spans="1:10" ht="25.5" customHeight="1">
      <c r="A1" s="122" t="s">
        <v>120</v>
      </c>
      <c r="B1" s="122"/>
      <c r="C1" s="122"/>
      <c r="D1" s="122"/>
      <c r="E1" s="122"/>
      <c r="F1" s="122"/>
      <c r="G1" s="122"/>
      <c r="H1" s="122"/>
      <c r="I1" s="122"/>
      <c r="J1" s="122"/>
    </row>
    <row r="2" spans="1:17" s="95" customFormat="1" ht="48" customHeight="1">
      <c r="A2" s="143" t="s">
        <v>215</v>
      </c>
      <c r="B2" s="144"/>
      <c r="C2" s="144"/>
      <c r="D2" s="144"/>
      <c r="E2" s="144"/>
      <c r="F2" s="144"/>
      <c r="G2" s="144"/>
      <c r="H2" s="144"/>
      <c r="I2" s="144"/>
      <c r="J2" s="144"/>
      <c r="K2" s="76"/>
      <c r="L2" s="76"/>
      <c r="M2" s="76"/>
      <c r="N2" s="76"/>
      <c r="O2" s="76"/>
      <c r="P2" s="76"/>
      <c r="Q2" s="77"/>
    </row>
    <row r="3" spans="1:17" s="95" customFormat="1" ht="35.25" customHeight="1">
      <c r="A3" s="145" t="s">
        <v>214</v>
      </c>
      <c r="B3" s="145"/>
      <c r="C3" s="145"/>
      <c r="D3" s="145"/>
      <c r="E3" s="145"/>
      <c r="F3" s="145"/>
      <c r="G3" s="145"/>
      <c r="H3" s="145"/>
      <c r="I3" s="145"/>
      <c r="J3" s="145"/>
      <c r="K3" s="100"/>
      <c r="L3" s="100"/>
      <c r="M3" s="100"/>
      <c r="N3" s="100"/>
      <c r="O3" s="100"/>
      <c r="P3" s="100"/>
      <c r="Q3" s="77"/>
    </row>
    <row r="4" spans="1:17" s="95" customFormat="1" ht="35.25" customHeight="1">
      <c r="A4" s="146" t="s">
        <v>213</v>
      </c>
      <c r="B4" s="147"/>
      <c r="C4" s="147"/>
      <c r="D4" s="147"/>
      <c r="E4" s="147"/>
      <c r="F4" s="147"/>
      <c r="G4" s="147"/>
      <c r="H4" s="147"/>
      <c r="I4" s="147"/>
      <c r="J4" s="147"/>
      <c r="K4" s="76"/>
      <c r="L4" s="76"/>
      <c r="M4" s="76"/>
      <c r="N4" s="76"/>
      <c r="O4" s="76"/>
      <c r="P4" s="76"/>
      <c r="Q4" s="77"/>
    </row>
    <row r="5" spans="1:17" s="95" customFormat="1" ht="62.25" customHeight="1">
      <c r="A5" s="148" t="s">
        <v>166</v>
      </c>
      <c r="B5" s="149"/>
      <c r="C5" s="149"/>
      <c r="D5" s="149"/>
      <c r="E5" s="149"/>
      <c r="F5" s="149"/>
      <c r="G5" s="149"/>
      <c r="H5" s="149"/>
      <c r="I5" s="149"/>
      <c r="J5" s="149"/>
      <c r="K5" s="76"/>
      <c r="L5" s="76"/>
      <c r="M5" s="76"/>
      <c r="N5" s="76"/>
      <c r="O5" s="76"/>
      <c r="P5" s="76"/>
      <c r="Q5" s="77"/>
    </row>
    <row r="6" spans="1:17" s="95" customFormat="1" ht="40.5" customHeight="1">
      <c r="A6" s="150" t="s">
        <v>216</v>
      </c>
      <c r="B6" s="150"/>
      <c r="C6" s="150"/>
      <c r="D6" s="150"/>
      <c r="E6" s="150"/>
      <c r="F6" s="150"/>
      <c r="G6" s="150"/>
      <c r="H6" s="150"/>
      <c r="I6" s="150"/>
      <c r="J6" s="150"/>
      <c r="K6" s="76"/>
      <c r="L6" s="76"/>
      <c r="M6" s="76"/>
      <c r="N6" s="76"/>
      <c r="O6" s="76"/>
      <c r="P6" s="76"/>
      <c r="Q6" s="77"/>
    </row>
    <row r="7" spans="1:9" ht="12.75">
      <c r="A7" s="119" t="s">
        <v>219</v>
      </c>
      <c r="B7" s="119"/>
      <c r="C7" s="119"/>
      <c r="D7" s="119"/>
      <c r="E7" s="119"/>
      <c r="F7" s="119"/>
      <c r="G7" s="119"/>
      <c r="H7" s="119"/>
      <c r="I7" s="119"/>
    </row>
    <row r="9" spans="1:9" ht="18.75" customHeight="1">
      <c r="A9" s="116" t="s">
        <v>185</v>
      </c>
      <c r="B9" s="116"/>
      <c r="C9" s="116"/>
      <c r="D9" s="116"/>
      <c r="E9" s="116"/>
      <c r="F9" s="116"/>
      <c r="G9" s="116"/>
      <c r="H9" s="116"/>
      <c r="I9" s="116"/>
    </row>
    <row r="10" spans="1:16" ht="26.25" thickBot="1">
      <c r="A10" s="54" t="s">
        <v>0</v>
      </c>
      <c r="B10" s="64" t="s">
        <v>2</v>
      </c>
      <c r="C10" s="64" t="s">
        <v>155</v>
      </c>
      <c r="D10" s="64" t="s">
        <v>115</v>
      </c>
      <c r="E10" s="64" t="s">
        <v>152</v>
      </c>
      <c r="F10" s="64" t="s">
        <v>1</v>
      </c>
      <c r="G10" s="64" t="s">
        <v>153</v>
      </c>
      <c r="H10" s="64" t="s">
        <v>154</v>
      </c>
      <c r="I10" s="64" t="s">
        <v>77</v>
      </c>
      <c r="J10" s="54"/>
      <c r="K10" s="17" t="s">
        <v>161</v>
      </c>
      <c r="L10" s="7"/>
      <c r="M10" s="22" t="s">
        <v>99</v>
      </c>
      <c r="N10" s="22" t="s">
        <v>100</v>
      </c>
      <c r="O10" s="45" t="s">
        <v>4</v>
      </c>
      <c r="P10" s="22" t="s">
        <v>56</v>
      </c>
    </row>
    <row r="11" spans="1:16" ht="13.5" thickBot="1">
      <c r="A11" s="1">
        <v>1</v>
      </c>
      <c r="B11" s="16"/>
      <c r="C11" s="16"/>
      <c r="D11" s="16"/>
      <c r="E11" s="16"/>
      <c r="F11" s="16"/>
      <c r="G11" s="16"/>
      <c r="H11" s="16"/>
      <c r="I11" s="16"/>
      <c r="J11" s="54"/>
      <c r="K11" s="17"/>
      <c r="L11" s="7"/>
      <c r="M11" s="48">
        <f>1+LEN(K11)-LEN(SUBSTITUTE(K11,",",""))</f>
        <v>1</v>
      </c>
      <c r="N11" s="37">
        <f>LEN(B11)-LEN(SUBSTITUTE(B11,",",""))</f>
        <v>0</v>
      </c>
      <c r="O11" s="31">
        <f>IF(ISERROR(M11/N11),0,M11/N11)</f>
        <v>0</v>
      </c>
      <c r="P11" s="29">
        <f>20*O11</f>
        <v>0</v>
      </c>
    </row>
    <row r="12" spans="1:16" ht="13.5" thickBot="1">
      <c r="A12" s="1"/>
      <c r="B12" s="16"/>
      <c r="C12" s="16"/>
      <c r="D12" s="16"/>
      <c r="E12" s="16"/>
      <c r="F12" s="16"/>
      <c r="G12" s="16"/>
      <c r="H12" s="16"/>
      <c r="I12" s="16"/>
      <c r="J12" s="54"/>
      <c r="K12" s="17"/>
      <c r="L12" s="7"/>
      <c r="M12" s="48">
        <f>1+LEN(K12)-LEN(SUBSTITUTE(K12,",",""))</f>
        <v>1</v>
      </c>
      <c r="N12" s="37">
        <f>LEN(B12)-LEN(SUBSTITUTE(B12,",",""))</f>
        <v>0</v>
      </c>
      <c r="O12" s="31">
        <f>IF(ISERROR(M12/N12),0,M12/N12)</f>
        <v>0</v>
      </c>
      <c r="P12" s="29">
        <f>20*O12</f>
        <v>0</v>
      </c>
    </row>
    <row r="13" spans="1:16" ht="12.75">
      <c r="A13" s="33"/>
      <c r="B13" s="24"/>
      <c r="C13" s="24"/>
      <c r="D13" s="24"/>
      <c r="E13" s="24"/>
      <c r="F13" s="24"/>
      <c r="G13" s="24"/>
      <c r="H13" s="24"/>
      <c r="I13" s="24"/>
      <c r="J13" s="54"/>
      <c r="K13" s="17"/>
      <c r="L13" s="7"/>
      <c r="M13" s="49">
        <f>1+LEN(K13)-LEN(SUBSTITUTE(K13,",",""))</f>
        <v>1</v>
      </c>
      <c r="N13" s="44">
        <f>LEN(B13)-LEN(SUBSTITUTE(B13,",",""))</f>
        <v>0</v>
      </c>
      <c r="O13" s="32">
        <f>IF(ISERROR(M13/N13),0,M13/N13)</f>
        <v>0</v>
      </c>
      <c r="P13" s="30">
        <f>20*O13</f>
        <v>0</v>
      </c>
    </row>
    <row r="14" spans="1:16" ht="12.75" customHeight="1">
      <c r="A14" s="104" t="s">
        <v>6</v>
      </c>
      <c r="B14" s="105"/>
      <c r="C14" s="105"/>
      <c r="D14" s="105"/>
      <c r="E14" s="105"/>
      <c r="F14" s="105"/>
      <c r="G14" s="105"/>
      <c r="H14" s="105"/>
      <c r="I14" s="105"/>
      <c r="J14" s="105"/>
      <c r="K14" s="105"/>
      <c r="L14" s="105"/>
      <c r="M14" s="105"/>
      <c r="N14" s="105"/>
      <c r="O14" s="106"/>
      <c r="P14" s="31">
        <f>SUM(P11:P13)</f>
        <v>0</v>
      </c>
    </row>
    <row r="15" spans="1:14" ht="21" customHeight="1">
      <c r="A15" s="124" t="s">
        <v>162</v>
      </c>
      <c r="B15" s="124"/>
      <c r="C15" s="124"/>
      <c r="D15" s="124"/>
      <c r="E15" s="124"/>
      <c r="F15" s="124"/>
      <c r="G15" s="124"/>
      <c r="H15" s="124"/>
      <c r="I15" s="124"/>
      <c r="J15" s="124"/>
      <c r="K15" s="124"/>
      <c r="L15" s="124"/>
      <c r="M15" s="124"/>
      <c r="N15" s="124"/>
    </row>
    <row r="16" spans="1:9" ht="18.75" customHeight="1">
      <c r="A16" s="116" t="s">
        <v>186</v>
      </c>
      <c r="B16" s="116"/>
      <c r="C16" s="116"/>
      <c r="D16" s="116"/>
      <c r="E16" s="116"/>
      <c r="F16" s="116"/>
      <c r="G16" s="116"/>
      <c r="H16" s="116"/>
      <c r="I16" s="116"/>
    </row>
    <row r="17" spans="1:16" ht="26.25" thickBot="1">
      <c r="A17" s="54" t="s">
        <v>0</v>
      </c>
      <c r="B17" s="64" t="s">
        <v>2</v>
      </c>
      <c r="C17" s="64" t="s">
        <v>155</v>
      </c>
      <c r="D17" s="64" t="s">
        <v>115</v>
      </c>
      <c r="E17" s="64" t="s">
        <v>152</v>
      </c>
      <c r="F17" s="64" t="s">
        <v>1</v>
      </c>
      <c r="G17" s="64" t="s">
        <v>153</v>
      </c>
      <c r="H17" s="64" t="s">
        <v>154</v>
      </c>
      <c r="I17" s="64" t="s">
        <v>77</v>
      </c>
      <c r="J17" s="54"/>
      <c r="K17" s="17" t="s">
        <v>177</v>
      </c>
      <c r="L17" s="54"/>
      <c r="M17" s="22" t="s">
        <v>99</v>
      </c>
      <c r="N17" s="22" t="s">
        <v>100</v>
      </c>
      <c r="O17" s="45" t="s">
        <v>4</v>
      </c>
      <c r="P17" s="22" t="s">
        <v>57</v>
      </c>
    </row>
    <row r="18" spans="1:16" ht="14.25" thickBot="1">
      <c r="A18" s="1">
        <v>1</v>
      </c>
      <c r="B18" s="16"/>
      <c r="C18" s="16"/>
      <c r="D18" s="16"/>
      <c r="E18" s="16"/>
      <c r="F18" s="16"/>
      <c r="G18" s="16"/>
      <c r="H18" s="16"/>
      <c r="I18" s="16"/>
      <c r="J18" s="54"/>
      <c r="K18" s="17"/>
      <c r="L18" s="7"/>
      <c r="M18" s="50">
        <f>1+LEN(K18)-LEN(SUBSTITUTE(K18,",",""))</f>
        <v>1</v>
      </c>
      <c r="N18" s="38">
        <f>LEN(B18)-LEN(SUBSTITUTE(B18,",",""))</f>
        <v>0</v>
      </c>
      <c r="O18" s="31">
        <f>IF(ISERROR(M18/N18),0,M18/N18)</f>
        <v>0</v>
      </c>
      <c r="P18" s="31">
        <f>15*O18</f>
        <v>0</v>
      </c>
    </row>
    <row r="19" spans="1:16" ht="13.5" thickBot="1">
      <c r="A19" s="33"/>
      <c r="B19" s="24"/>
      <c r="C19" s="24"/>
      <c r="D19" s="24"/>
      <c r="E19" s="24"/>
      <c r="F19" s="24"/>
      <c r="G19" s="24"/>
      <c r="H19" s="24"/>
      <c r="I19" s="24"/>
      <c r="J19" s="54"/>
      <c r="K19" s="17"/>
      <c r="L19" s="7"/>
      <c r="M19" s="48">
        <f>1+LEN(K19)-LEN(SUBSTITUTE(K19,",",""))</f>
        <v>1</v>
      </c>
      <c r="N19" s="37">
        <f>LEN(B19)-LEN(SUBSTITUTE(B19,",",""))</f>
        <v>0</v>
      </c>
      <c r="O19" s="31">
        <f>IF(ISERROR(M19/N19),0,M19/N19)</f>
        <v>0</v>
      </c>
      <c r="P19" s="31">
        <f>15*O19</f>
        <v>0</v>
      </c>
    </row>
    <row r="20" spans="1:16" ht="12.75">
      <c r="A20" s="33"/>
      <c r="B20" s="24"/>
      <c r="C20" s="24"/>
      <c r="D20" s="24"/>
      <c r="E20" s="24"/>
      <c r="F20" s="24"/>
      <c r="G20" s="24"/>
      <c r="H20" s="24"/>
      <c r="I20" s="24"/>
      <c r="J20" s="54"/>
      <c r="K20" s="17"/>
      <c r="L20" s="7"/>
      <c r="M20" s="49">
        <f>1+LEN(K20)-LEN(SUBSTITUTE(K20,",",""))</f>
        <v>1</v>
      </c>
      <c r="N20" s="44">
        <f>LEN(B20)-LEN(SUBSTITUTE(B20,",",""))</f>
        <v>0</v>
      </c>
      <c r="O20" s="32">
        <f>IF(ISERROR(M20/N20),0,M20/N20)</f>
        <v>0</v>
      </c>
      <c r="P20" s="32">
        <f>15*O20</f>
        <v>0</v>
      </c>
    </row>
    <row r="21" spans="1:16" ht="12.75">
      <c r="A21" s="104" t="s">
        <v>6</v>
      </c>
      <c r="B21" s="105"/>
      <c r="C21" s="105"/>
      <c r="D21" s="105"/>
      <c r="E21" s="105"/>
      <c r="F21" s="105"/>
      <c r="G21" s="105"/>
      <c r="H21" s="105"/>
      <c r="I21" s="105"/>
      <c r="J21" s="105"/>
      <c r="K21" s="105"/>
      <c r="L21" s="105"/>
      <c r="M21" s="105"/>
      <c r="N21" s="105"/>
      <c r="O21" s="106"/>
      <c r="P21" s="31">
        <f>SUM(P18:P20)</f>
        <v>0</v>
      </c>
    </row>
    <row r="24" spans="1:9" ht="19.5" customHeight="1">
      <c r="A24" s="114" t="s">
        <v>187</v>
      </c>
      <c r="B24" s="114"/>
      <c r="C24" s="114"/>
      <c r="D24" s="114"/>
      <c r="E24" s="114"/>
      <c r="F24" s="114"/>
      <c r="G24" s="114"/>
      <c r="H24" s="114"/>
      <c r="I24" s="114"/>
    </row>
    <row r="25" spans="1:17" ht="87.75" customHeight="1" thickBot="1">
      <c r="A25" s="54" t="s">
        <v>0</v>
      </c>
      <c r="B25" s="64" t="s">
        <v>2</v>
      </c>
      <c r="C25" s="64" t="s">
        <v>7</v>
      </c>
      <c r="D25" s="64" t="s">
        <v>147</v>
      </c>
      <c r="E25" s="64" t="s">
        <v>92</v>
      </c>
      <c r="F25" s="65" t="s">
        <v>207</v>
      </c>
      <c r="G25" s="64" t="s">
        <v>148</v>
      </c>
      <c r="H25" s="64" t="s">
        <v>77</v>
      </c>
      <c r="J25" s="27" t="s">
        <v>209</v>
      </c>
      <c r="K25" s="17" t="s">
        <v>177</v>
      </c>
      <c r="L25" s="53"/>
      <c r="M25" s="22" t="s">
        <v>99</v>
      </c>
      <c r="N25" s="22" t="s">
        <v>100</v>
      </c>
      <c r="O25" s="45" t="s">
        <v>4</v>
      </c>
      <c r="P25" s="22" t="s">
        <v>58</v>
      </c>
      <c r="Q25" s="22" t="s">
        <v>204</v>
      </c>
    </row>
    <row r="26" spans="1:17" ht="13.5" thickBot="1">
      <c r="A26" s="1">
        <v>1</v>
      </c>
      <c r="B26" s="46"/>
      <c r="C26" s="46"/>
      <c r="D26" s="46"/>
      <c r="E26" s="46"/>
      <c r="F26" s="46"/>
      <c r="G26" s="46"/>
      <c r="H26" s="82"/>
      <c r="I26" s="7"/>
      <c r="J26" s="80"/>
      <c r="K26" s="18"/>
      <c r="L26" s="7"/>
      <c r="M26" s="48">
        <f>1+LEN(K26)-LEN(SUBSTITUTE(K26,",",""))</f>
        <v>1</v>
      </c>
      <c r="N26" s="37">
        <f>LEN(B26)-LEN(SUBSTITUTE(B26,",",""))</f>
        <v>0</v>
      </c>
      <c r="O26" s="31">
        <f>IF(ISERROR(M26/N26),0,M26/N26)</f>
        <v>0</v>
      </c>
      <c r="P26" s="34">
        <f>(10+J26)*O26</f>
        <v>0</v>
      </c>
      <c r="Q26" s="31">
        <f>J26*O26</f>
        <v>0</v>
      </c>
    </row>
    <row r="27" spans="1:17" ht="13.5" thickBot="1">
      <c r="A27" s="1"/>
      <c r="B27" s="46"/>
      <c r="C27" s="46"/>
      <c r="D27" s="46"/>
      <c r="E27" s="46"/>
      <c r="F27" s="46"/>
      <c r="G27" s="46"/>
      <c r="H27" s="82"/>
      <c r="I27" s="7"/>
      <c r="J27" s="80"/>
      <c r="K27" s="18"/>
      <c r="L27" s="7"/>
      <c r="M27" s="48">
        <f>1+LEN(K27)-LEN(SUBSTITUTE(K27,",",""))</f>
        <v>1</v>
      </c>
      <c r="N27" s="37">
        <f>LEN(B27)-LEN(SUBSTITUTE(B27,",",""))</f>
        <v>0</v>
      </c>
      <c r="O27" s="31">
        <f>IF(ISERROR(M27/N27),0,M27/N27)</f>
        <v>0</v>
      </c>
      <c r="P27" s="34">
        <f>(10+J27)*O27</f>
        <v>0</v>
      </c>
      <c r="Q27" s="31">
        <f>J27*O27</f>
        <v>0</v>
      </c>
    </row>
    <row r="28" spans="1:17" ht="13.5" thickBot="1">
      <c r="A28" s="33"/>
      <c r="B28" s="47"/>
      <c r="C28" s="47"/>
      <c r="D28" s="47"/>
      <c r="E28" s="47"/>
      <c r="F28" s="47"/>
      <c r="G28" s="47"/>
      <c r="H28" s="83"/>
      <c r="I28" s="52"/>
      <c r="J28" s="81"/>
      <c r="K28" s="79"/>
      <c r="L28" s="7"/>
      <c r="M28" s="48">
        <f>1+LEN(K28)-LEN(SUBSTITUTE(K28,",",""))</f>
        <v>1</v>
      </c>
      <c r="N28" s="44">
        <f>LEN(B28)-LEN(SUBSTITUTE(B28,",",""))</f>
        <v>0</v>
      </c>
      <c r="O28" s="32">
        <f>IF(ISERROR(M28/N28),0,M28/N28)</f>
        <v>0</v>
      </c>
      <c r="P28" s="34">
        <f>(10+J28)*O28</f>
        <v>0</v>
      </c>
      <c r="Q28" s="31">
        <f>J28*O28</f>
        <v>0</v>
      </c>
    </row>
    <row r="29" spans="1:17" ht="12.75">
      <c r="A29" s="104" t="s">
        <v>5</v>
      </c>
      <c r="B29" s="105"/>
      <c r="C29" s="105"/>
      <c r="D29" s="105"/>
      <c r="E29" s="105"/>
      <c r="F29" s="105"/>
      <c r="G29" s="105"/>
      <c r="H29" s="105"/>
      <c r="I29" s="105"/>
      <c r="J29" s="105"/>
      <c r="K29" s="105"/>
      <c r="L29" s="105"/>
      <c r="M29" s="105"/>
      <c r="N29" s="105"/>
      <c r="O29" s="106"/>
      <c r="P29" s="31">
        <f>SUM(P26:P28)</f>
        <v>0</v>
      </c>
      <c r="Q29" s="31">
        <f>SUM(Q26:Q28)</f>
        <v>0</v>
      </c>
    </row>
    <row r="31" spans="1:10" ht="19.5" customHeight="1">
      <c r="A31" s="116" t="s">
        <v>208</v>
      </c>
      <c r="B31" s="116"/>
      <c r="C31" s="116"/>
      <c r="D31" s="116"/>
      <c r="E31" s="116"/>
      <c r="F31" s="116"/>
      <c r="G31" s="116"/>
      <c r="H31" s="116"/>
      <c r="I31" s="116"/>
      <c r="J31" s="116"/>
    </row>
    <row r="32" spans="1:17" ht="39" thickBot="1">
      <c r="A32" s="54" t="s">
        <v>20</v>
      </c>
      <c r="B32" s="64" t="s">
        <v>2</v>
      </c>
      <c r="C32" s="64" t="s">
        <v>7</v>
      </c>
      <c r="D32" s="64" t="s">
        <v>147</v>
      </c>
      <c r="E32" s="64" t="s">
        <v>92</v>
      </c>
      <c r="F32" s="65" t="s">
        <v>207</v>
      </c>
      <c r="G32" s="64" t="s">
        <v>148</v>
      </c>
      <c r="H32" s="64" t="s">
        <v>77</v>
      </c>
      <c r="I32" s="93"/>
      <c r="J32" s="27" t="s">
        <v>209</v>
      </c>
      <c r="K32" s="17" t="s">
        <v>177</v>
      </c>
      <c r="L32" s="54"/>
      <c r="M32" s="22" t="s">
        <v>99</v>
      </c>
      <c r="N32" s="22" t="s">
        <v>100</v>
      </c>
      <c r="O32" s="22" t="s">
        <v>4</v>
      </c>
      <c r="P32" s="22" t="s">
        <v>121</v>
      </c>
      <c r="Q32" s="22" t="s">
        <v>122</v>
      </c>
    </row>
    <row r="33" spans="1:17" ht="13.5" thickBot="1">
      <c r="A33" s="1">
        <v>1</v>
      </c>
      <c r="B33" s="16"/>
      <c r="C33" s="16"/>
      <c r="D33" s="16"/>
      <c r="E33" s="16"/>
      <c r="F33" s="16"/>
      <c r="G33" s="16"/>
      <c r="H33" s="16"/>
      <c r="I33" s="93"/>
      <c r="J33" s="89"/>
      <c r="K33" s="17"/>
      <c r="L33" s="7"/>
      <c r="M33" s="48">
        <f>1+LEN(K33)-LEN(SUBSTITUTE(K33,",",""))</f>
        <v>1</v>
      </c>
      <c r="N33" s="41">
        <f>LEN(B33)-LEN(SUBSTITUTE(B33,",",""))</f>
        <v>0</v>
      </c>
      <c r="O33" s="31">
        <f>IF(ISERROR(M33/N33),0,M33/N33)</f>
        <v>0</v>
      </c>
      <c r="P33" s="34">
        <f>(10+J33)*O33</f>
        <v>0</v>
      </c>
      <c r="Q33" s="31">
        <f>J33*O33</f>
        <v>0</v>
      </c>
    </row>
    <row r="34" spans="1:17" ht="13.5" thickBot="1">
      <c r="A34" s="1"/>
      <c r="B34" s="16"/>
      <c r="C34" s="16"/>
      <c r="D34" s="16"/>
      <c r="E34" s="16"/>
      <c r="F34" s="16"/>
      <c r="G34" s="16"/>
      <c r="H34" s="16"/>
      <c r="I34" s="93"/>
      <c r="J34" s="89"/>
      <c r="K34" s="17"/>
      <c r="L34" s="7"/>
      <c r="M34" s="48">
        <f>1+LEN(K34)-LEN(SUBSTITUTE(K34,",",""))</f>
        <v>1</v>
      </c>
      <c r="N34" s="41">
        <f>LEN(B34)-LEN(SUBSTITUTE(B34,",",""))</f>
        <v>0</v>
      </c>
      <c r="O34" s="31">
        <f>IF(ISERROR(M34/N34),0,M34/N34)</f>
        <v>0</v>
      </c>
      <c r="P34" s="34">
        <f>(10+J34)*O34</f>
        <v>0</v>
      </c>
      <c r="Q34" s="31">
        <f>J34*O34</f>
        <v>0</v>
      </c>
    </row>
    <row r="35" spans="1:17" ht="12.75">
      <c r="A35" s="33"/>
      <c r="B35" s="24"/>
      <c r="C35" s="24"/>
      <c r="D35" s="24"/>
      <c r="E35" s="24"/>
      <c r="F35" s="24"/>
      <c r="G35" s="24"/>
      <c r="H35" s="24"/>
      <c r="I35" s="94"/>
      <c r="J35" s="90"/>
      <c r="K35" s="23"/>
      <c r="L35" s="7"/>
      <c r="M35" s="49">
        <f>1+LEN(K35)-LEN(SUBSTITUTE(K35,",",""))</f>
        <v>1</v>
      </c>
      <c r="N35" s="43">
        <f>LEN(B35)-LEN(SUBSTITUTE(B35,",",""))</f>
        <v>0</v>
      </c>
      <c r="O35" s="32">
        <f>IF(ISERROR(M35/N35),0,M35/N35)</f>
        <v>0</v>
      </c>
      <c r="P35" s="34">
        <f>(10+J35)*O35</f>
        <v>0</v>
      </c>
      <c r="Q35" s="31">
        <f>J35*O35</f>
        <v>0</v>
      </c>
    </row>
    <row r="36" spans="1:17" ht="12.75" customHeight="1">
      <c r="A36" s="109" t="s">
        <v>5</v>
      </c>
      <c r="B36" s="109"/>
      <c r="C36" s="109"/>
      <c r="D36" s="109"/>
      <c r="E36" s="109"/>
      <c r="F36" s="109"/>
      <c r="G36" s="109"/>
      <c r="H36" s="109"/>
      <c r="I36" s="109"/>
      <c r="J36" s="109"/>
      <c r="K36" s="109"/>
      <c r="L36" s="109"/>
      <c r="M36" s="109"/>
      <c r="N36" s="109"/>
      <c r="O36" s="34"/>
      <c r="P36" s="31">
        <f>SUM(P33:P35)</f>
        <v>0</v>
      </c>
      <c r="Q36" s="31">
        <f>SUM(Q33:Q35)</f>
        <v>0</v>
      </c>
    </row>
    <row r="38" spans="1:11" ht="39.75" customHeight="1">
      <c r="A38" s="114" t="s">
        <v>205</v>
      </c>
      <c r="B38" s="114"/>
      <c r="C38" s="114"/>
      <c r="D38" s="114"/>
      <c r="E38" s="114"/>
      <c r="F38" s="114"/>
      <c r="G38" s="114"/>
      <c r="H38" s="114"/>
      <c r="I38" s="114"/>
      <c r="J38" s="123"/>
      <c r="K38" s="123"/>
    </row>
    <row r="39" spans="1:16" ht="26.25" thickBot="1">
      <c r="A39" s="54" t="s">
        <v>0</v>
      </c>
      <c r="B39" s="64" t="s">
        <v>2</v>
      </c>
      <c r="C39" s="65" t="s">
        <v>8</v>
      </c>
      <c r="D39" s="96" t="s">
        <v>155</v>
      </c>
      <c r="E39" s="64" t="s">
        <v>157</v>
      </c>
      <c r="F39" s="64" t="s">
        <v>1</v>
      </c>
      <c r="G39" s="64" t="s">
        <v>154</v>
      </c>
      <c r="H39" s="64" t="s">
        <v>156</v>
      </c>
      <c r="I39" s="64" t="s">
        <v>171</v>
      </c>
      <c r="J39" s="64" t="s">
        <v>78</v>
      </c>
      <c r="K39" s="17" t="s">
        <v>177</v>
      </c>
      <c r="L39" s="54"/>
      <c r="M39" s="45" t="s">
        <v>99</v>
      </c>
      <c r="N39" s="22" t="s">
        <v>100</v>
      </c>
      <c r="O39" s="45" t="s">
        <v>4</v>
      </c>
      <c r="P39" s="22" t="s">
        <v>59</v>
      </c>
    </row>
    <row r="40" spans="1:16" ht="13.5" thickBot="1">
      <c r="A40" s="1">
        <v>1</v>
      </c>
      <c r="B40" s="16"/>
      <c r="C40" s="16"/>
      <c r="D40" s="16"/>
      <c r="E40" s="16"/>
      <c r="F40" s="16"/>
      <c r="G40" s="16"/>
      <c r="H40" s="16"/>
      <c r="I40" s="16"/>
      <c r="J40" s="16"/>
      <c r="K40" s="18"/>
      <c r="L40" s="7"/>
      <c r="M40" s="48">
        <f>1+LEN(K40)-LEN(SUBSTITUTE(K40,",",""))</f>
        <v>1</v>
      </c>
      <c r="N40" s="41">
        <f>LEN(B40)-LEN(SUBSTITUTE(B40,",",""))</f>
        <v>0</v>
      </c>
      <c r="O40" s="31">
        <f>IF(ISERROR(M40/N40),0,M40/N40)</f>
        <v>0</v>
      </c>
      <c r="P40" s="31">
        <f>2*O40</f>
        <v>0</v>
      </c>
    </row>
    <row r="41" spans="1:16" ht="13.5" thickBot="1">
      <c r="A41" s="1"/>
      <c r="B41" s="16"/>
      <c r="C41" s="16"/>
      <c r="D41" s="16"/>
      <c r="E41" s="16"/>
      <c r="F41" s="16"/>
      <c r="G41" s="16"/>
      <c r="H41" s="16"/>
      <c r="I41" s="16"/>
      <c r="J41" s="16"/>
      <c r="K41" s="18"/>
      <c r="L41" s="7"/>
      <c r="M41" s="48">
        <f>1+LEN(K41)-LEN(SUBSTITUTE(K41,",",""))</f>
        <v>1</v>
      </c>
      <c r="N41" s="41">
        <f>LEN(B41)-LEN(SUBSTITUTE(B41,",",""))</f>
        <v>0</v>
      </c>
      <c r="O41" s="31">
        <f>IF(ISERROR(M41/N41),0,M41/N41)</f>
        <v>0</v>
      </c>
      <c r="P41" s="31">
        <f>2*O41</f>
        <v>0</v>
      </c>
    </row>
    <row r="42" spans="1:16" ht="12.75">
      <c r="A42" s="33"/>
      <c r="B42" s="24"/>
      <c r="C42" s="24"/>
      <c r="D42" s="24"/>
      <c r="E42" s="24"/>
      <c r="F42" s="24"/>
      <c r="G42" s="24"/>
      <c r="H42" s="24"/>
      <c r="I42" s="24"/>
      <c r="J42" s="24"/>
      <c r="K42" s="18"/>
      <c r="L42" s="7"/>
      <c r="M42" s="49">
        <f>1+LEN(K42)-LEN(SUBSTITUTE(K42,",",""))</f>
        <v>1</v>
      </c>
      <c r="N42" s="43">
        <f>LEN(B42)-LEN(SUBSTITUTE(B42,",",""))</f>
        <v>0</v>
      </c>
      <c r="O42" s="32">
        <f>IF(ISERROR(M42/N42),0,M42/N42)</f>
        <v>0</v>
      </c>
      <c r="P42" s="32">
        <f>2*O42</f>
        <v>0</v>
      </c>
    </row>
    <row r="43" spans="1:16" ht="12.75">
      <c r="A43" s="104" t="s">
        <v>5</v>
      </c>
      <c r="B43" s="105"/>
      <c r="C43" s="105"/>
      <c r="D43" s="105"/>
      <c r="E43" s="105"/>
      <c r="F43" s="105"/>
      <c r="G43" s="105"/>
      <c r="H43" s="105"/>
      <c r="I43" s="105"/>
      <c r="J43" s="105"/>
      <c r="K43" s="105"/>
      <c r="L43" s="105"/>
      <c r="M43" s="105"/>
      <c r="N43" s="105"/>
      <c r="O43" s="106"/>
      <c r="P43" s="31">
        <f>SUM(P40:P42)</f>
        <v>0</v>
      </c>
    </row>
    <row r="45" spans="1:11" ht="24" customHeight="1">
      <c r="A45" s="120" t="s">
        <v>188</v>
      </c>
      <c r="B45" s="120"/>
      <c r="C45" s="120"/>
      <c r="D45" s="120"/>
      <c r="E45" s="120"/>
      <c r="F45" s="120"/>
      <c r="G45" s="120"/>
      <c r="H45" s="120"/>
      <c r="I45" s="120"/>
      <c r="K45" s="4"/>
    </row>
    <row r="46" spans="1:16" s="3" customFormat="1" ht="39" thickBot="1">
      <c r="A46" s="26" t="s">
        <v>38</v>
      </c>
      <c r="B46" s="96" t="s">
        <v>2</v>
      </c>
      <c r="C46" s="96" t="s">
        <v>155</v>
      </c>
      <c r="D46" s="16" t="s">
        <v>106</v>
      </c>
      <c r="E46" s="96" t="s">
        <v>172</v>
      </c>
      <c r="F46" s="96" t="s">
        <v>153</v>
      </c>
      <c r="G46" s="96" t="s">
        <v>154</v>
      </c>
      <c r="H46" s="96" t="s">
        <v>173</v>
      </c>
      <c r="I46" s="96" t="s">
        <v>107</v>
      </c>
      <c r="J46" s="51" t="s">
        <v>117</v>
      </c>
      <c r="K46" s="17" t="s">
        <v>177</v>
      </c>
      <c r="L46" s="56" t="s">
        <v>116</v>
      </c>
      <c r="M46" s="22" t="s">
        <v>99</v>
      </c>
      <c r="N46" s="22" t="s">
        <v>100</v>
      </c>
      <c r="O46" s="22" t="s">
        <v>4</v>
      </c>
      <c r="P46" s="13" t="s">
        <v>79</v>
      </c>
    </row>
    <row r="47" spans="1:16" ht="13.5" thickBot="1">
      <c r="A47" s="54"/>
      <c r="B47" s="16"/>
      <c r="C47" s="16"/>
      <c r="D47" s="16"/>
      <c r="E47" s="16"/>
      <c r="F47" s="16"/>
      <c r="G47" s="16"/>
      <c r="H47" s="16"/>
      <c r="I47" s="84"/>
      <c r="J47" s="18"/>
      <c r="K47" s="87"/>
      <c r="L47" s="31">
        <f>IF(ISERROR(I47/J47),0,I47/J47)</f>
        <v>0</v>
      </c>
      <c r="M47" s="36">
        <f>1+LEN(K47)-LEN(SUBSTITUTE(K47,",",""))</f>
        <v>1</v>
      </c>
      <c r="N47" s="41">
        <f>LEN(B47)-LEN(SUBSTITUTE(B47,",",""))</f>
        <v>0</v>
      </c>
      <c r="O47" s="31">
        <f>IF(ISERROR(M47/N47),0,M47/N47)</f>
        <v>0</v>
      </c>
      <c r="P47" s="31">
        <f>13*O47*L47</f>
        <v>0</v>
      </c>
    </row>
    <row r="48" spans="1:16" ht="13.5" thickBot="1">
      <c r="A48" s="54"/>
      <c r="B48" s="16"/>
      <c r="C48" s="16"/>
      <c r="D48" s="16"/>
      <c r="E48" s="16"/>
      <c r="F48" s="16"/>
      <c r="G48" s="16"/>
      <c r="H48" s="16"/>
      <c r="I48" s="84"/>
      <c r="J48" s="18"/>
      <c r="K48" s="87"/>
      <c r="L48" s="31">
        <f>IF(ISERROR(I48/J48),0,I48/J48)</f>
        <v>0</v>
      </c>
      <c r="M48" s="36">
        <f>1+LEN(K48)-LEN(SUBSTITUTE(K48,",",""))</f>
        <v>1</v>
      </c>
      <c r="N48" s="41">
        <f>LEN(B48)-LEN(SUBSTITUTE(B48,",",""))</f>
        <v>0</v>
      </c>
      <c r="O48" s="31">
        <f>IF(ISERROR(M48/N48),0,M48/N48)</f>
        <v>0</v>
      </c>
      <c r="P48" s="31">
        <f>13*O48*L48</f>
        <v>0</v>
      </c>
    </row>
    <row r="49" spans="1:16" ht="13.5" thickBot="1">
      <c r="A49" s="55"/>
      <c r="B49" s="24"/>
      <c r="C49" s="24"/>
      <c r="D49" s="24"/>
      <c r="E49" s="24"/>
      <c r="F49" s="24"/>
      <c r="G49" s="24"/>
      <c r="H49" s="24"/>
      <c r="I49" s="85"/>
      <c r="J49" s="79"/>
      <c r="K49" s="88"/>
      <c r="L49" s="31">
        <f>IF(ISERROR(I49/J49),0,I49/J49)</f>
        <v>0</v>
      </c>
      <c r="M49" s="36">
        <f>1+LEN(K49)-LEN(SUBSTITUTE(K49,",",""))</f>
        <v>1</v>
      </c>
      <c r="N49" s="43">
        <f>LEN(B49)-LEN(SUBSTITUTE(B49,",",""))</f>
        <v>0</v>
      </c>
      <c r="O49" s="32">
        <f>IF(ISERROR(M49/N49),0,M49/N49)</f>
        <v>0</v>
      </c>
      <c r="P49" s="31">
        <f>13*O49*L49</f>
        <v>0</v>
      </c>
    </row>
    <row r="50" spans="1:16" ht="12.75">
      <c r="A50" s="109" t="s">
        <v>5</v>
      </c>
      <c r="B50" s="109"/>
      <c r="C50" s="109"/>
      <c r="D50" s="109"/>
      <c r="E50" s="109"/>
      <c r="F50" s="109"/>
      <c r="G50" s="109"/>
      <c r="H50" s="109"/>
      <c r="I50" s="109"/>
      <c r="J50" s="109"/>
      <c r="K50" s="109"/>
      <c r="L50" s="109"/>
      <c r="M50" s="109"/>
      <c r="N50" s="109"/>
      <c r="O50" s="109"/>
      <c r="P50" s="31">
        <f>SUM(P47:P49)</f>
        <v>0</v>
      </c>
    </row>
    <row r="52" spans="1:9" ht="24" customHeight="1">
      <c r="A52" s="120" t="s">
        <v>124</v>
      </c>
      <c r="B52" s="120"/>
      <c r="C52" s="120"/>
      <c r="D52" s="120"/>
      <c r="E52" s="120"/>
      <c r="F52" s="120"/>
      <c r="G52" s="120"/>
      <c r="H52" s="120"/>
      <c r="I52" s="120"/>
    </row>
    <row r="53" spans="1:21" ht="38.25">
      <c r="A53" s="54" t="s">
        <v>0</v>
      </c>
      <c r="B53" s="19" t="s">
        <v>159</v>
      </c>
      <c r="C53" s="20" t="s">
        <v>80</v>
      </c>
      <c r="D53" s="101"/>
      <c r="E53" s="102"/>
      <c r="F53" s="102"/>
      <c r="G53" s="102"/>
      <c r="H53" s="102"/>
      <c r="I53" s="102"/>
      <c r="J53" s="102"/>
      <c r="K53" s="102"/>
      <c r="L53" s="102"/>
      <c r="M53" s="102"/>
      <c r="N53" s="102"/>
      <c r="O53" s="103"/>
      <c r="P53" s="22" t="s">
        <v>108</v>
      </c>
      <c r="Q53" s="60"/>
      <c r="R53" s="60"/>
      <c r="S53" s="60"/>
      <c r="T53" s="60"/>
      <c r="U53" s="60"/>
    </row>
    <row r="54" spans="1:21" ht="12.75">
      <c r="A54" s="1">
        <v>1</v>
      </c>
      <c r="B54" s="19"/>
      <c r="C54" s="86"/>
      <c r="D54" s="126"/>
      <c r="E54" s="133"/>
      <c r="F54" s="133"/>
      <c r="G54" s="133"/>
      <c r="H54" s="133"/>
      <c r="I54" s="133"/>
      <c r="J54" s="133"/>
      <c r="K54" s="133"/>
      <c r="L54" s="133"/>
      <c r="M54" s="133"/>
      <c r="N54" s="133"/>
      <c r="O54" s="127"/>
      <c r="P54" s="2">
        <f>1*C54</f>
        <v>0</v>
      </c>
      <c r="Q54" s="60"/>
      <c r="R54" s="60"/>
      <c r="S54" s="60"/>
      <c r="T54" s="60"/>
      <c r="U54" s="60"/>
    </row>
    <row r="55" spans="1:21" ht="12.75">
      <c r="A55" s="1"/>
      <c r="B55" s="19"/>
      <c r="C55" s="86"/>
      <c r="D55" s="126"/>
      <c r="E55" s="133"/>
      <c r="F55" s="133"/>
      <c r="G55" s="133"/>
      <c r="H55" s="133"/>
      <c r="I55" s="133"/>
      <c r="J55" s="133"/>
      <c r="K55" s="133"/>
      <c r="L55" s="133"/>
      <c r="M55" s="133"/>
      <c r="N55" s="133"/>
      <c r="O55" s="127"/>
      <c r="P55" s="2">
        <f>1*C55</f>
        <v>0</v>
      </c>
      <c r="Q55" s="60"/>
      <c r="R55" s="60"/>
      <c r="S55" s="60"/>
      <c r="T55" s="60"/>
      <c r="U55" s="60"/>
    </row>
    <row r="56" spans="1:21" ht="12.75">
      <c r="A56" s="1"/>
      <c r="B56" s="19"/>
      <c r="C56" s="86"/>
      <c r="D56" s="126"/>
      <c r="E56" s="133"/>
      <c r="F56" s="133"/>
      <c r="G56" s="133"/>
      <c r="H56" s="133"/>
      <c r="I56" s="133"/>
      <c r="J56" s="133"/>
      <c r="K56" s="133"/>
      <c r="L56" s="133"/>
      <c r="M56" s="133"/>
      <c r="N56" s="133"/>
      <c r="O56" s="127"/>
      <c r="P56" s="2">
        <f>1*C56</f>
        <v>0</v>
      </c>
      <c r="Q56" s="60"/>
      <c r="R56" s="60"/>
      <c r="S56" s="60"/>
      <c r="T56" s="60"/>
      <c r="U56" s="60"/>
    </row>
    <row r="57" spans="1:16" ht="12.75">
      <c r="A57" s="109" t="s">
        <v>5</v>
      </c>
      <c r="B57" s="109"/>
      <c r="C57" s="109"/>
      <c r="D57" s="109"/>
      <c r="E57" s="109"/>
      <c r="F57" s="109"/>
      <c r="G57" s="109"/>
      <c r="H57" s="109"/>
      <c r="I57" s="109"/>
      <c r="J57" s="109"/>
      <c r="K57" s="109"/>
      <c r="L57" s="109"/>
      <c r="M57" s="109"/>
      <c r="N57" s="109"/>
      <c r="O57" s="109"/>
      <c r="P57" s="2">
        <f>SUM(P54:P56)</f>
        <v>0</v>
      </c>
    </row>
    <row r="58" spans="5:9" ht="12.75">
      <c r="E58" s="3"/>
      <c r="F58" s="3"/>
      <c r="G58" s="3"/>
      <c r="H58" s="3"/>
      <c r="I58" s="3"/>
    </row>
    <row r="59" spans="1:5" ht="45.75" customHeight="1">
      <c r="A59" s="120" t="s">
        <v>160</v>
      </c>
      <c r="B59" s="120"/>
      <c r="C59" s="120"/>
      <c r="D59" s="120"/>
      <c r="E59" s="120"/>
    </row>
    <row r="60" spans="1:9" ht="19.5" customHeight="1">
      <c r="A60" s="120" t="s">
        <v>9</v>
      </c>
      <c r="B60" s="120"/>
      <c r="C60" s="120"/>
      <c r="D60" s="120"/>
      <c r="E60" s="120"/>
      <c r="F60" s="120"/>
      <c r="G60" s="120"/>
      <c r="H60" s="120"/>
      <c r="I60" s="120"/>
    </row>
    <row r="61" spans="1:16" ht="42.75" customHeight="1">
      <c r="A61" s="60"/>
      <c r="B61" s="60"/>
      <c r="C61" s="60"/>
      <c r="D61" s="60"/>
      <c r="E61" s="60"/>
      <c r="G61" s="60"/>
      <c r="H61" s="60"/>
      <c r="I61" s="60"/>
      <c r="P61" s="22" t="s">
        <v>206</v>
      </c>
    </row>
    <row r="62" spans="1:16" ht="12.75">
      <c r="A62" s="140" t="s">
        <v>123</v>
      </c>
      <c r="B62" s="140"/>
      <c r="C62" s="140"/>
      <c r="D62" s="140"/>
      <c r="E62" s="140"/>
      <c r="F62" s="140"/>
      <c r="G62" s="140"/>
      <c r="H62" s="140"/>
      <c r="I62" s="140"/>
      <c r="J62" s="140"/>
      <c r="K62" s="140"/>
      <c r="L62" s="140"/>
      <c r="M62" s="140"/>
      <c r="N62" s="140"/>
      <c r="O62" s="140"/>
      <c r="P62" s="31">
        <f>Q29+Q36</f>
        <v>0</v>
      </c>
    </row>
    <row r="63" spans="1:9" ht="12.75">
      <c r="A63" s="28"/>
      <c r="B63" s="60"/>
      <c r="C63" s="60"/>
      <c r="D63" s="60"/>
      <c r="E63" s="60"/>
      <c r="F63" s="4"/>
      <c r="G63" s="60"/>
      <c r="H63" s="60"/>
      <c r="I63" s="60"/>
    </row>
    <row r="64" spans="1:10" ht="20.25" customHeight="1">
      <c r="A64" s="125" t="s">
        <v>189</v>
      </c>
      <c r="B64" s="125"/>
      <c r="C64" s="125"/>
      <c r="D64" s="125"/>
      <c r="E64" s="125"/>
      <c r="F64" s="125"/>
      <c r="G64" s="125"/>
      <c r="H64" s="125"/>
      <c r="I64" s="125"/>
      <c r="J64" s="125"/>
    </row>
    <row r="65" spans="1:16" ht="26.25" thickBot="1">
      <c r="A65" s="54" t="s">
        <v>0</v>
      </c>
      <c r="B65" s="64" t="s">
        <v>2</v>
      </c>
      <c r="C65" s="65" t="s">
        <v>150</v>
      </c>
      <c r="D65" s="64" t="s">
        <v>151</v>
      </c>
      <c r="E65" s="64" t="s">
        <v>152</v>
      </c>
      <c r="F65" s="64" t="s">
        <v>1</v>
      </c>
      <c r="G65" s="64" t="s">
        <v>153</v>
      </c>
      <c r="H65" s="64" t="s">
        <v>154</v>
      </c>
      <c r="I65" s="64" t="s">
        <v>77</v>
      </c>
      <c r="J65" s="54"/>
      <c r="K65" s="17" t="s">
        <v>161</v>
      </c>
      <c r="L65" s="54"/>
      <c r="M65" s="22" t="s">
        <v>99</v>
      </c>
      <c r="N65" s="22" t="s">
        <v>100</v>
      </c>
      <c r="O65" s="22" t="s">
        <v>4</v>
      </c>
      <c r="P65" s="22" t="s">
        <v>60</v>
      </c>
    </row>
    <row r="66" spans="1:16" ht="13.5" thickBot="1">
      <c r="A66" s="1">
        <v>1</v>
      </c>
      <c r="B66" s="16"/>
      <c r="C66" s="16"/>
      <c r="D66" s="16"/>
      <c r="E66" s="16"/>
      <c r="F66" s="16"/>
      <c r="G66" s="16"/>
      <c r="H66" s="16"/>
      <c r="I66" s="16"/>
      <c r="J66" s="54"/>
      <c r="K66" s="17"/>
      <c r="L66" s="7"/>
      <c r="M66" s="48">
        <f>1+LEN(K66)-LEN(SUBSTITUTE(K66,",",""))</f>
        <v>1</v>
      </c>
      <c r="N66" s="41">
        <f>LEN(B66)-LEN(SUBSTITUTE(B66,",",""))</f>
        <v>0</v>
      </c>
      <c r="O66" s="31">
        <f>IF(ISERROR(M66/N66),0,M66/N66)</f>
        <v>0</v>
      </c>
      <c r="P66" s="34">
        <f>7*O66</f>
        <v>0</v>
      </c>
    </row>
    <row r="67" spans="1:16" ht="13.5" thickBot="1">
      <c r="A67" s="33"/>
      <c r="B67" s="24"/>
      <c r="C67" s="24"/>
      <c r="D67" s="24"/>
      <c r="E67" s="24"/>
      <c r="F67" s="24"/>
      <c r="G67" s="24"/>
      <c r="H67" s="24"/>
      <c r="I67" s="24"/>
      <c r="J67" s="54"/>
      <c r="K67" s="23"/>
      <c r="L67" s="7"/>
      <c r="M67" s="48">
        <f>1+LEN(K67)-LEN(SUBSTITUTE(K67,",",""))</f>
        <v>1</v>
      </c>
      <c r="N67" s="41">
        <f>LEN(B67)-LEN(SUBSTITUTE(B67,",",""))</f>
        <v>0</v>
      </c>
      <c r="O67" s="31">
        <f>IF(ISERROR(M67/N67),0,M67/N67)</f>
        <v>0</v>
      </c>
      <c r="P67" s="34">
        <f>7*O67</f>
        <v>0</v>
      </c>
    </row>
    <row r="68" spans="1:16" ht="12.75">
      <c r="A68" s="33"/>
      <c r="B68" s="24"/>
      <c r="C68" s="24"/>
      <c r="D68" s="24"/>
      <c r="E68" s="24"/>
      <c r="F68" s="24"/>
      <c r="G68" s="24"/>
      <c r="H68" s="24"/>
      <c r="I68" s="24"/>
      <c r="J68" s="54"/>
      <c r="K68" s="23"/>
      <c r="L68" s="7"/>
      <c r="M68" s="49">
        <f>1+LEN(K68)-LEN(SUBSTITUTE(K68,",",""))</f>
        <v>1</v>
      </c>
      <c r="N68" s="43">
        <f>LEN(B68)-LEN(SUBSTITUTE(B68,",",""))</f>
        <v>0</v>
      </c>
      <c r="O68" s="32">
        <f>IF(ISERROR(M68/N68),0,M68/N68)</f>
        <v>0</v>
      </c>
      <c r="P68" s="35">
        <f>7*O68</f>
        <v>0</v>
      </c>
    </row>
    <row r="69" spans="1:16" ht="12.75" customHeight="1">
      <c r="A69" s="109" t="s">
        <v>5</v>
      </c>
      <c r="B69" s="109"/>
      <c r="C69" s="109"/>
      <c r="D69" s="109"/>
      <c r="E69" s="109"/>
      <c r="F69" s="109"/>
      <c r="G69" s="109"/>
      <c r="H69" s="109"/>
      <c r="I69" s="109"/>
      <c r="J69" s="109"/>
      <c r="K69" s="109"/>
      <c r="L69" s="109"/>
      <c r="M69" s="109"/>
      <c r="N69" s="109"/>
      <c r="O69" s="109"/>
      <c r="P69" s="34">
        <f>SUM(P66:P68)</f>
        <v>0</v>
      </c>
    </row>
    <row r="71" spans="1:10" ht="18" customHeight="1">
      <c r="A71" s="116" t="s">
        <v>190</v>
      </c>
      <c r="B71" s="116"/>
      <c r="C71" s="116"/>
      <c r="D71" s="116"/>
      <c r="E71" s="116"/>
      <c r="F71" s="116"/>
      <c r="G71" s="116"/>
      <c r="H71" s="116"/>
      <c r="I71" s="116"/>
      <c r="J71" s="116"/>
    </row>
    <row r="72" spans="1:16" ht="26.25" thickBot="1">
      <c r="A72" s="54" t="s">
        <v>0</v>
      </c>
      <c r="B72" s="64" t="s">
        <v>2</v>
      </c>
      <c r="C72" s="64" t="s">
        <v>7</v>
      </c>
      <c r="D72" s="66" t="s">
        <v>210</v>
      </c>
      <c r="E72" s="66" t="s">
        <v>211</v>
      </c>
      <c r="F72" s="64" t="s">
        <v>148</v>
      </c>
      <c r="G72" s="64" t="s">
        <v>77</v>
      </c>
      <c r="H72" s="97"/>
      <c r="I72" s="136"/>
      <c r="J72" s="137"/>
      <c r="K72" s="17" t="s">
        <v>161</v>
      </c>
      <c r="L72" s="54"/>
      <c r="M72" s="54" t="s">
        <v>99</v>
      </c>
      <c r="N72" s="54" t="s">
        <v>100</v>
      </c>
      <c r="O72" s="54" t="s">
        <v>4</v>
      </c>
      <c r="P72" s="54" t="s">
        <v>81</v>
      </c>
    </row>
    <row r="73" spans="1:16" ht="13.5" thickBot="1">
      <c r="A73" s="1">
        <v>1</v>
      </c>
      <c r="B73" s="39"/>
      <c r="C73" s="39"/>
      <c r="D73" s="39"/>
      <c r="E73" s="39"/>
      <c r="F73" s="39"/>
      <c r="G73" s="39"/>
      <c r="H73" s="98"/>
      <c r="I73" s="134"/>
      <c r="J73" s="134"/>
      <c r="K73" s="17"/>
      <c r="L73" s="7"/>
      <c r="M73" s="48">
        <f>1+LEN(K73)-LEN(SUBSTITUTE(K73,",",""))</f>
        <v>1</v>
      </c>
      <c r="N73" s="41">
        <f>LEN(B73)-LEN(SUBSTITUTE(B73,",",""))</f>
        <v>0</v>
      </c>
      <c r="O73" s="31">
        <f>IF(ISERROR(M73/N73),0,M73/N73)</f>
        <v>0</v>
      </c>
      <c r="P73" s="34">
        <f>1*O73</f>
        <v>0</v>
      </c>
    </row>
    <row r="74" spans="1:16" ht="13.5" thickBot="1">
      <c r="A74" s="33"/>
      <c r="B74" s="40"/>
      <c r="C74" s="40"/>
      <c r="D74" s="40"/>
      <c r="E74" s="40"/>
      <c r="F74" s="40"/>
      <c r="G74" s="40"/>
      <c r="H74" s="99"/>
      <c r="I74" s="134"/>
      <c r="J74" s="134"/>
      <c r="K74" s="23"/>
      <c r="L74" s="7"/>
      <c r="M74" s="48">
        <f>1+LEN(K74)-LEN(SUBSTITUTE(K74,",",""))</f>
        <v>1</v>
      </c>
      <c r="N74" s="41">
        <f>LEN(B74)-LEN(SUBSTITUTE(B74,",",""))</f>
        <v>0</v>
      </c>
      <c r="O74" s="31">
        <f>IF(ISERROR(M74/N74),0,M74/N74)</f>
        <v>0</v>
      </c>
      <c r="P74" s="34">
        <f>1*O74</f>
        <v>0</v>
      </c>
    </row>
    <row r="75" spans="1:16" ht="12.75">
      <c r="A75" s="33"/>
      <c r="B75" s="40"/>
      <c r="C75" s="40"/>
      <c r="D75" s="40"/>
      <c r="E75" s="40"/>
      <c r="F75" s="40"/>
      <c r="G75" s="40"/>
      <c r="H75" s="99"/>
      <c r="I75" s="135"/>
      <c r="J75" s="135"/>
      <c r="K75" s="23"/>
      <c r="L75" s="52"/>
      <c r="M75" s="49">
        <f>1+LEN(K75)-LEN(SUBSTITUTE(K75,",",""))</f>
        <v>1</v>
      </c>
      <c r="N75" s="43">
        <f>LEN(B75)-LEN(SUBSTITUTE(B75,",",""))</f>
        <v>0</v>
      </c>
      <c r="O75" s="32">
        <f>IF(ISERROR(M75/N75),0,M75/N75)</f>
        <v>0</v>
      </c>
      <c r="P75" s="35">
        <f>1*O75</f>
        <v>0</v>
      </c>
    </row>
    <row r="76" spans="1:16" ht="12.75" customHeight="1">
      <c r="A76" s="109" t="s">
        <v>5</v>
      </c>
      <c r="B76" s="109"/>
      <c r="C76" s="109"/>
      <c r="D76" s="109"/>
      <c r="E76" s="109"/>
      <c r="F76" s="109"/>
      <c r="G76" s="109"/>
      <c r="H76" s="109"/>
      <c r="I76" s="109"/>
      <c r="J76" s="109"/>
      <c r="K76" s="109"/>
      <c r="L76" s="109"/>
      <c r="M76" s="109"/>
      <c r="N76" s="109"/>
      <c r="O76" s="109"/>
      <c r="P76" s="34">
        <f>SUM(P73:P75)</f>
        <v>0</v>
      </c>
    </row>
    <row r="78" spans="1:10" ht="20.25" customHeight="1">
      <c r="A78" s="116" t="s">
        <v>191</v>
      </c>
      <c r="B78" s="116"/>
      <c r="C78" s="116"/>
      <c r="D78" s="116"/>
      <c r="E78" s="116"/>
      <c r="F78" s="116"/>
      <c r="G78" s="116"/>
      <c r="H78" s="116"/>
      <c r="I78" s="116"/>
      <c r="J78" s="116"/>
    </row>
    <row r="79" spans="1:16" ht="26.25" thickBot="1">
      <c r="A79" s="54" t="s">
        <v>0</v>
      </c>
      <c r="B79" s="64" t="s">
        <v>2</v>
      </c>
      <c r="C79" s="64" t="s">
        <v>7</v>
      </c>
      <c r="D79" s="66" t="s">
        <v>212</v>
      </c>
      <c r="E79" s="66" t="s">
        <v>149</v>
      </c>
      <c r="F79" s="64" t="s">
        <v>92</v>
      </c>
      <c r="G79" s="64" t="s">
        <v>77</v>
      </c>
      <c r="H79" s="92"/>
      <c r="I79" s="117"/>
      <c r="J79" s="117"/>
      <c r="K79" s="17" t="s">
        <v>161</v>
      </c>
      <c r="L79" s="54"/>
      <c r="M79" s="67" t="s">
        <v>99</v>
      </c>
      <c r="N79" s="22" t="s">
        <v>100</v>
      </c>
      <c r="O79" s="22" t="s">
        <v>4</v>
      </c>
      <c r="P79" s="22" t="s">
        <v>81</v>
      </c>
    </row>
    <row r="80" spans="1:16" ht="13.5" thickBot="1">
      <c r="A80" s="1">
        <v>1</v>
      </c>
      <c r="B80" s="39"/>
      <c r="C80" s="39"/>
      <c r="D80" s="39"/>
      <c r="E80" s="39"/>
      <c r="F80" s="39"/>
      <c r="G80" s="39"/>
      <c r="H80" s="98"/>
      <c r="I80" s="117"/>
      <c r="J80" s="117"/>
      <c r="K80" s="17"/>
      <c r="L80" s="54"/>
      <c r="M80" s="48">
        <f>1+LEN(K80)-LEN(SUBSTITUTE(K80,",",""))</f>
        <v>1</v>
      </c>
      <c r="N80" s="41">
        <f>LEN(B80)-LEN(SUBSTITUTE(B80,",",""))</f>
        <v>0</v>
      </c>
      <c r="O80" s="31">
        <f>IF(ISERROR(M80/N80),0,M80/N80)</f>
        <v>0</v>
      </c>
      <c r="P80" s="31">
        <f>1*O80</f>
        <v>0</v>
      </c>
    </row>
    <row r="81" spans="1:16" ht="13.5" thickBot="1">
      <c r="A81" s="33"/>
      <c r="B81" s="40"/>
      <c r="C81" s="40"/>
      <c r="D81" s="40"/>
      <c r="E81" s="40"/>
      <c r="F81" s="40"/>
      <c r="G81" s="40"/>
      <c r="H81" s="99"/>
      <c r="I81" s="117"/>
      <c r="J81" s="117"/>
      <c r="K81" s="23"/>
      <c r="L81" s="54"/>
      <c r="M81" s="48">
        <f>1+LEN(K81)-LEN(SUBSTITUTE(K81,",",""))</f>
        <v>1</v>
      </c>
      <c r="N81" s="41">
        <f>LEN(B81)-LEN(SUBSTITUTE(B81,",",""))</f>
        <v>0</v>
      </c>
      <c r="O81" s="31">
        <f>IF(ISERROR(M81/N81),0,M81/N81)</f>
        <v>0</v>
      </c>
      <c r="P81" s="31">
        <f>1*O81</f>
        <v>0</v>
      </c>
    </row>
    <row r="82" spans="1:16" ht="12.75">
      <c r="A82" s="33"/>
      <c r="B82" s="40"/>
      <c r="C82" s="40"/>
      <c r="D82" s="40"/>
      <c r="E82" s="40"/>
      <c r="F82" s="40"/>
      <c r="G82" s="40"/>
      <c r="H82" s="99"/>
      <c r="I82" s="141"/>
      <c r="J82" s="141"/>
      <c r="K82" s="23"/>
      <c r="L82" s="55"/>
      <c r="M82" s="49">
        <f>1+LEN(K82)-LEN(SUBSTITUTE(K82,",",""))</f>
        <v>1</v>
      </c>
      <c r="N82" s="43">
        <f>LEN(B82)-LEN(SUBSTITUTE(B82,",",""))</f>
        <v>0</v>
      </c>
      <c r="O82" s="32">
        <f>IF(ISERROR(M82/N82),0,M82/N82)</f>
        <v>0</v>
      </c>
      <c r="P82" s="32">
        <f>1*O82</f>
        <v>0</v>
      </c>
    </row>
    <row r="83" spans="1:16" ht="12.75">
      <c r="A83" s="109" t="s">
        <v>5</v>
      </c>
      <c r="B83" s="109"/>
      <c r="C83" s="109"/>
      <c r="D83" s="109"/>
      <c r="E83" s="109"/>
      <c r="F83" s="109"/>
      <c r="G83" s="109"/>
      <c r="H83" s="109"/>
      <c r="I83" s="109"/>
      <c r="J83" s="109"/>
      <c r="K83" s="109"/>
      <c r="L83" s="109"/>
      <c r="M83" s="109"/>
      <c r="N83" s="109"/>
      <c r="O83" s="109"/>
      <c r="P83" s="31">
        <f>SUM(P80:P82)</f>
        <v>0</v>
      </c>
    </row>
    <row r="86" spans="1:9" ht="21.75" customHeight="1">
      <c r="A86" s="120" t="s">
        <v>103</v>
      </c>
      <c r="B86" s="120"/>
      <c r="C86" s="120"/>
      <c r="D86" s="120"/>
      <c r="E86" s="120"/>
      <c r="F86" s="120"/>
      <c r="G86" s="120"/>
      <c r="H86" s="120"/>
      <c r="I86" s="120"/>
    </row>
    <row r="87" spans="1:16" ht="51">
      <c r="A87" s="54" t="s">
        <v>20</v>
      </c>
      <c r="B87" s="17" t="s">
        <v>87</v>
      </c>
      <c r="C87" s="17" t="s">
        <v>126</v>
      </c>
      <c r="D87" s="17" t="s">
        <v>82</v>
      </c>
      <c r="E87" s="117"/>
      <c r="F87" s="117"/>
      <c r="G87" s="117"/>
      <c r="H87" s="117"/>
      <c r="I87" s="117"/>
      <c r="J87" s="117"/>
      <c r="K87" s="117"/>
      <c r="L87" s="117"/>
      <c r="M87" s="117"/>
      <c r="N87" s="117"/>
      <c r="O87" s="117"/>
      <c r="P87" s="22" t="s">
        <v>83</v>
      </c>
    </row>
    <row r="88" spans="1:16" ht="12.75">
      <c r="A88" s="1">
        <v>1</v>
      </c>
      <c r="B88" s="17"/>
      <c r="C88" s="17"/>
      <c r="D88" s="17"/>
      <c r="E88" s="117"/>
      <c r="F88" s="117"/>
      <c r="G88" s="117"/>
      <c r="H88" s="117"/>
      <c r="I88" s="117"/>
      <c r="J88" s="117"/>
      <c r="K88" s="117"/>
      <c r="L88" s="117"/>
      <c r="M88" s="117"/>
      <c r="N88" s="117"/>
      <c r="O88" s="117"/>
      <c r="P88" s="2">
        <f>IF(D88=2008,10,0)+IF(D88=2009,10,0)+IF(D88=2010,10,0)+IF(D88=2011,10,0)+IF(D88=2012,10,0)+IF(D88=2013,10,0)</f>
        <v>0</v>
      </c>
    </row>
    <row r="89" spans="1:16" ht="12.75">
      <c r="A89" s="1"/>
      <c r="B89" s="17"/>
      <c r="C89" s="17"/>
      <c r="D89" s="17"/>
      <c r="E89" s="101"/>
      <c r="F89" s="102"/>
      <c r="G89" s="102"/>
      <c r="H89" s="102"/>
      <c r="I89" s="102"/>
      <c r="J89" s="102"/>
      <c r="K89" s="102"/>
      <c r="L89" s="102"/>
      <c r="M89" s="102"/>
      <c r="N89" s="102"/>
      <c r="O89" s="103"/>
      <c r="P89" s="2">
        <f>IF(D89=2008,10,0)+IF(D89=2009,10,0)+IF(D89=2010,10,0)+IF(D89=2011,10,0)+IF(D89=2012,10,0)+IF(D89=2013,10,0)</f>
        <v>0</v>
      </c>
    </row>
    <row r="90" spans="1:16" ht="12.75">
      <c r="A90" s="1"/>
      <c r="B90" s="17"/>
      <c r="C90" s="17"/>
      <c r="D90" s="17"/>
      <c r="E90" s="101"/>
      <c r="F90" s="102"/>
      <c r="G90" s="102"/>
      <c r="H90" s="102"/>
      <c r="I90" s="102"/>
      <c r="J90" s="102"/>
      <c r="K90" s="102"/>
      <c r="L90" s="102"/>
      <c r="M90" s="102"/>
      <c r="N90" s="102"/>
      <c r="O90" s="103"/>
      <c r="P90" s="2">
        <f>IF(D90=2008,10,0)+IF(D90=2009,10,0)+IF(D90=2010,10,0)+IF(D90=2011,10,0)+IF(D90=2012,10,0)+IF(D90=2013,10,0)</f>
        <v>0</v>
      </c>
    </row>
    <row r="91" spans="1:16" ht="12.75" customHeight="1">
      <c r="A91" s="104" t="s">
        <v>5</v>
      </c>
      <c r="B91" s="105"/>
      <c r="C91" s="105"/>
      <c r="D91" s="105"/>
      <c r="E91" s="105"/>
      <c r="F91" s="105"/>
      <c r="G91" s="105"/>
      <c r="H91" s="105"/>
      <c r="I91" s="105"/>
      <c r="J91" s="105"/>
      <c r="K91" s="105"/>
      <c r="L91" s="105"/>
      <c r="M91" s="105"/>
      <c r="N91" s="105"/>
      <c r="O91" s="106"/>
      <c r="P91" s="13">
        <f>SUM(P88:P90)</f>
        <v>0</v>
      </c>
    </row>
    <row r="93" spans="1:9" ht="18" customHeight="1">
      <c r="A93" s="120" t="s">
        <v>102</v>
      </c>
      <c r="B93" s="120"/>
      <c r="C93" s="120"/>
      <c r="D93" s="120"/>
      <c r="E93" s="120"/>
      <c r="F93" s="120"/>
      <c r="G93" s="120"/>
      <c r="H93" s="120"/>
      <c r="I93" s="120"/>
    </row>
    <row r="94" spans="1:16" ht="51">
      <c r="A94" s="54" t="s">
        <v>20</v>
      </c>
      <c r="B94" s="17" t="s">
        <v>87</v>
      </c>
      <c r="C94" s="17" t="s">
        <v>85</v>
      </c>
      <c r="D94" s="21" t="s">
        <v>82</v>
      </c>
      <c r="E94" s="117"/>
      <c r="F94" s="117"/>
      <c r="G94" s="117"/>
      <c r="H94" s="117"/>
      <c r="I94" s="117"/>
      <c r="J94" s="117"/>
      <c r="K94" s="117"/>
      <c r="L94" s="117"/>
      <c r="M94" s="117"/>
      <c r="N94" s="117"/>
      <c r="O94" s="117"/>
      <c r="P94" s="54" t="s">
        <v>84</v>
      </c>
    </row>
    <row r="95" spans="1:16" ht="12.75">
      <c r="A95" s="1">
        <v>1</v>
      </c>
      <c r="B95" s="17"/>
      <c r="C95" s="17"/>
      <c r="D95" s="21"/>
      <c r="E95" s="117"/>
      <c r="F95" s="117"/>
      <c r="G95" s="117"/>
      <c r="H95" s="117"/>
      <c r="I95" s="117"/>
      <c r="J95" s="117"/>
      <c r="K95" s="117"/>
      <c r="L95" s="117"/>
      <c r="M95" s="117"/>
      <c r="N95" s="117"/>
      <c r="O95" s="117"/>
      <c r="P95" s="13">
        <f>IF(D95=2008,5,0)+IF(D95=2009,5,0)+IF(D95=2010,5,0)+IF(D95=2011,5,0)+IF(D95=2012,5,0)+IF(D95=2013,5,0)</f>
        <v>0</v>
      </c>
    </row>
    <row r="96" spans="1:16" ht="12.75">
      <c r="A96" s="1"/>
      <c r="B96" s="17"/>
      <c r="C96" s="17"/>
      <c r="D96" s="21"/>
      <c r="E96" s="117"/>
      <c r="F96" s="117"/>
      <c r="G96" s="117"/>
      <c r="H96" s="117"/>
      <c r="I96" s="117"/>
      <c r="J96" s="117"/>
      <c r="K96" s="117"/>
      <c r="L96" s="117"/>
      <c r="M96" s="117"/>
      <c r="N96" s="117"/>
      <c r="O96" s="117"/>
      <c r="P96" s="13">
        <f>IF(D96=2008,5,0)+IF(D96=2009,5,0)+IF(D96=2010,5,0)+IF(D96=2011,5,0)+IF(D96=2012,5,0)+IF(D96=2013,5,0)</f>
        <v>0</v>
      </c>
    </row>
    <row r="97" spans="1:16" ht="12.75">
      <c r="A97" s="1"/>
      <c r="B97" s="17"/>
      <c r="C97" s="17"/>
      <c r="D97" s="21"/>
      <c r="E97" s="101"/>
      <c r="F97" s="102"/>
      <c r="G97" s="102"/>
      <c r="H97" s="102"/>
      <c r="I97" s="102"/>
      <c r="J97" s="102"/>
      <c r="K97" s="102"/>
      <c r="L97" s="102"/>
      <c r="M97" s="102"/>
      <c r="N97" s="102"/>
      <c r="O97" s="103"/>
      <c r="P97" s="13">
        <f>IF(D97=2008,5,0)+IF(D97=2009,5,0)+IF(D97=2010,5,0)+IF(D97=2011,5,0)+IF(D97=2012,5,0)+IF(D97=2013,5,0)</f>
        <v>0</v>
      </c>
    </row>
    <row r="98" spans="1:16" ht="12.75" customHeight="1">
      <c r="A98" s="132" t="s">
        <v>5</v>
      </c>
      <c r="B98" s="132"/>
      <c r="C98" s="132"/>
      <c r="D98" s="132"/>
      <c r="E98" s="132"/>
      <c r="F98" s="132"/>
      <c r="G98" s="132"/>
      <c r="H98" s="132"/>
      <c r="I98" s="132"/>
      <c r="J98" s="132"/>
      <c r="K98" s="132"/>
      <c r="L98" s="132"/>
      <c r="M98" s="132"/>
      <c r="N98" s="132"/>
      <c r="O98" s="132"/>
      <c r="P98" s="13">
        <f>SUM(P95:P97)</f>
        <v>0</v>
      </c>
    </row>
    <row r="100" spans="1:9" ht="21" customHeight="1">
      <c r="A100" s="120" t="s">
        <v>10</v>
      </c>
      <c r="B100" s="120"/>
      <c r="C100" s="120"/>
      <c r="D100" s="120"/>
      <c r="E100" s="120"/>
      <c r="F100" s="120"/>
      <c r="G100" s="120"/>
      <c r="H100" s="120"/>
      <c r="I100" s="120"/>
    </row>
    <row r="101" spans="1:16" ht="51.75" thickBot="1">
      <c r="A101" s="54" t="s">
        <v>20</v>
      </c>
      <c r="B101" s="17" t="s">
        <v>2</v>
      </c>
      <c r="C101" s="17" t="s">
        <v>126</v>
      </c>
      <c r="D101" s="17" t="s">
        <v>82</v>
      </c>
      <c r="E101" s="117"/>
      <c r="F101" s="117"/>
      <c r="G101" s="117"/>
      <c r="H101" s="117"/>
      <c r="I101" s="117"/>
      <c r="J101" s="117"/>
      <c r="K101" s="17" t="s">
        <v>161</v>
      </c>
      <c r="L101" s="54"/>
      <c r="M101" s="67" t="s">
        <v>99</v>
      </c>
      <c r="N101" s="22" t="s">
        <v>100</v>
      </c>
      <c r="O101" s="22" t="s">
        <v>4</v>
      </c>
      <c r="P101" s="22" t="s">
        <v>93</v>
      </c>
    </row>
    <row r="102" spans="1:16" ht="13.5" thickBot="1">
      <c r="A102" s="1">
        <v>1</v>
      </c>
      <c r="B102" s="17"/>
      <c r="C102" s="17"/>
      <c r="D102" s="17"/>
      <c r="E102" s="101"/>
      <c r="F102" s="102"/>
      <c r="G102" s="102"/>
      <c r="H102" s="102"/>
      <c r="I102" s="102"/>
      <c r="J102" s="103"/>
      <c r="K102" s="17"/>
      <c r="L102" s="54"/>
      <c r="M102" s="48">
        <f>1+LEN(K102)-LEN(SUBSTITUTE(K102,",",""))</f>
        <v>1</v>
      </c>
      <c r="N102" s="41">
        <f>LEN(B102)-LEN(SUBSTITUTE(B102,",",""))</f>
        <v>0</v>
      </c>
      <c r="O102" s="31">
        <f>IF(ISERROR(M102/N102),0,M102/N102)</f>
        <v>0</v>
      </c>
      <c r="P102" s="34">
        <f>5*O102</f>
        <v>0</v>
      </c>
    </row>
    <row r="103" spans="1:16" ht="13.5" thickBot="1">
      <c r="A103" s="33"/>
      <c r="B103" s="23"/>
      <c r="C103" s="23"/>
      <c r="D103" s="23"/>
      <c r="E103" s="101"/>
      <c r="F103" s="102"/>
      <c r="G103" s="102"/>
      <c r="H103" s="102"/>
      <c r="I103" s="102"/>
      <c r="J103" s="103"/>
      <c r="K103" s="23"/>
      <c r="L103" s="54"/>
      <c r="M103" s="48">
        <f>1+LEN(K103)-LEN(SUBSTITUTE(K103,",",""))</f>
        <v>1</v>
      </c>
      <c r="N103" s="41">
        <f>LEN(B103)-LEN(SUBSTITUTE(B103,",",""))</f>
        <v>0</v>
      </c>
      <c r="O103" s="31">
        <f>IF(ISERROR(M103/N103),0,M103/N103)</f>
        <v>0</v>
      </c>
      <c r="P103" s="34">
        <f>5*O103</f>
        <v>0</v>
      </c>
    </row>
    <row r="104" spans="1:16" ht="12.75">
      <c r="A104" s="33"/>
      <c r="B104" s="23"/>
      <c r="C104" s="23"/>
      <c r="D104" s="23"/>
      <c r="E104" s="138"/>
      <c r="F104" s="107"/>
      <c r="G104" s="107"/>
      <c r="H104" s="107"/>
      <c r="I104" s="107"/>
      <c r="J104" s="139"/>
      <c r="K104" s="23"/>
      <c r="L104" s="54"/>
      <c r="M104" s="49">
        <f>1+LEN(K104)-LEN(SUBSTITUTE(K104,",",""))</f>
        <v>1</v>
      </c>
      <c r="N104" s="43">
        <f>LEN(B104)-LEN(SUBSTITUTE(B104,",",""))</f>
        <v>0</v>
      </c>
      <c r="O104" s="32">
        <f>IF(ISERROR(M104/N104),0,M104/N104)</f>
        <v>0</v>
      </c>
      <c r="P104" s="34">
        <f>5*O104</f>
        <v>0</v>
      </c>
    </row>
    <row r="105" spans="1:16" ht="12.75" customHeight="1">
      <c r="A105" s="109" t="s">
        <v>5</v>
      </c>
      <c r="B105" s="109"/>
      <c r="C105" s="109"/>
      <c r="D105" s="109"/>
      <c r="E105" s="109"/>
      <c r="F105" s="109"/>
      <c r="G105" s="109"/>
      <c r="H105" s="109"/>
      <c r="I105" s="109"/>
      <c r="J105" s="109"/>
      <c r="K105" s="109"/>
      <c r="L105" s="109"/>
      <c r="M105" s="109"/>
      <c r="N105" s="109"/>
      <c r="O105" s="109"/>
      <c r="P105" s="34">
        <f>SUM(P102:P104)</f>
        <v>0</v>
      </c>
    </row>
    <row r="108" spans="1:9" ht="21" customHeight="1">
      <c r="A108" s="120" t="s">
        <v>11</v>
      </c>
      <c r="B108" s="120"/>
      <c r="C108" s="120"/>
      <c r="D108" s="120"/>
      <c r="E108" s="120"/>
      <c r="F108" s="120"/>
      <c r="G108" s="120"/>
      <c r="H108" s="120"/>
      <c r="I108" s="120"/>
    </row>
    <row r="109" spans="1:16" ht="51.75" thickBot="1">
      <c r="A109" s="54" t="s">
        <v>20</v>
      </c>
      <c r="B109" s="17" t="s">
        <v>2</v>
      </c>
      <c r="C109" s="17" t="s">
        <v>85</v>
      </c>
      <c r="D109" s="17" t="s">
        <v>82</v>
      </c>
      <c r="E109" s="101"/>
      <c r="F109" s="102"/>
      <c r="G109" s="102"/>
      <c r="H109" s="102"/>
      <c r="I109" s="102"/>
      <c r="J109" s="103"/>
      <c r="K109" s="17" t="s">
        <v>161</v>
      </c>
      <c r="L109" s="54"/>
      <c r="M109" s="67" t="s">
        <v>99</v>
      </c>
      <c r="N109" s="22" t="s">
        <v>100</v>
      </c>
      <c r="O109" s="22" t="s">
        <v>4</v>
      </c>
      <c r="P109" s="22" t="s">
        <v>86</v>
      </c>
    </row>
    <row r="110" spans="1:16" ht="13.5" thickBot="1">
      <c r="A110" s="1">
        <v>1</v>
      </c>
      <c r="B110" s="17"/>
      <c r="C110" s="17"/>
      <c r="D110" s="17"/>
      <c r="E110" s="101"/>
      <c r="F110" s="102"/>
      <c r="G110" s="102"/>
      <c r="H110" s="102"/>
      <c r="I110" s="102"/>
      <c r="J110" s="103"/>
      <c r="K110" s="17"/>
      <c r="L110" s="54"/>
      <c r="M110" s="48">
        <f>1+LEN(K110)-LEN(SUBSTITUTE(K110,",",""))</f>
        <v>1</v>
      </c>
      <c r="N110" s="41">
        <f>LEN(B110)-LEN(SUBSTITUTE(B110,",",""))</f>
        <v>0</v>
      </c>
      <c r="O110" s="31">
        <f>IF(ISERROR(M110/N110),0,M110/N110)</f>
        <v>0</v>
      </c>
      <c r="P110" s="31">
        <f>2*O110</f>
        <v>0</v>
      </c>
    </row>
    <row r="111" spans="1:16" ht="13.5" thickBot="1">
      <c r="A111" s="1"/>
      <c r="B111" s="17"/>
      <c r="C111" s="17"/>
      <c r="D111" s="17"/>
      <c r="E111" s="101"/>
      <c r="F111" s="102"/>
      <c r="G111" s="102"/>
      <c r="H111" s="102"/>
      <c r="I111" s="102"/>
      <c r="J111" s="103"/>
      <c r="K111" s="17"/>
      <c r="L111" s="54"/>
      <c r="M111" s="48">
        <f>1+LEN(K111)-LEN(SUBSTITUTE(K111,",",""))</f>
        <v>1</v>
      </c>
      <c r="N111" s="41">
        <f>LEN(B111)-LEN(SUBSTITUTE(B111,",",""))</f>
        <v>0</v>
      </c>
      <c r="O111" s="31">
        <f>IF(ISERROR(M111/N111),0,M111/N111)</f>
        <v>0</v>
      </c>
      <c r="P111" s="31">
        <f>2*O111</f>
        <v>0</v>
      </c>
    </row>
    <row r="112" spans="1:16" ht="12.75">
      <c r="A112" s="33"/>
      <c r="B112" s="23"/>
      <c r="C112" s="23"/>
      <c r="D112" s="23"/>
      <c r="E112" s="101"/>
      <c r="F112" s="102"/>
      <c r="G112" s="102"/>
      <c r="H112" s="102"/>
      <c r="I112" s="102"/>
      <c r="J112" s="103"/>
      <c r="K112" s="17"/>
      <c r="L112" s="54"/>
      <c r="M112" s="49">
        <f>1+LEN(K112)-LEN(SUBSTITUTE(K112,",",""))</f>
        <v>1</v>
      </c>
      <c r="N112" s="43">
        <f>LEN(B112)-LEN(SUBSTITUTE(B112,",",""))</f>
        <v>0</v>
      </c>
      <c r="O112" s="32">
        <f>IF(ISERROR(M112/N112),0,M112/N112)</f>
        <v>0</v>
      </c>
      <c r="P112" s="32">
        <f>2*O112</f>
        <v>0</v>
      </c>
    </row>
    <row r="113" spans="1:16" ht="12.75" customHeight="1">
      <c r="A113" s="109" t="s">
        <v>5</v>
      </c>
      <c r="B113" s="109"/>
      <c r="C113" s="109"/>
      <c r="D113" s="109"/>
      <c r="E113" s="109"/>
      <c r="F113" s="109"/>
      <c r="G113" s="109"/>
      <c r="H113" s="109"/>
      <c r="I113" s="109"/>
      <c r="J113" s="109"/>
      <c r="K113" s="109"/>
      <c r="L113" s="109"/>
      <c r="M113" s="109"/>
      <c r="N113" s="109"/>
      <c r="O113" s="109"/>
      <c r="P113" s="31">
        <f>SUM(P110:P112)</f>
        <v>0</v>
      </c>
    </row>
    <row r="116" spans="1:16" ht="21.75" customHeight="1">
      <c r="A116" s="111" t="s">
        <v>91</v>
      </c>
      <c r="B116" s="111"/>
      <c r="C116" s="111"/>
      <c r="D116" s="111"/>
      <c r="E116" s="111"/>
      <c r="F116" s="111"/>
      <c r="G116" s="111"/>
      <c r="H116" s="111"/>
      <c r="I116" s="111"/>
      <c r="J116" s="111"/>
      <c r="K116" s="111"/>
      <c r="L116" s="111"/>
      <c r="M116" s="111"/>
      <c r="N116" s="111"/>
      <c r="O116" s="111"/>
      <c r="P116" s="69">
        <f>P14+P21+P29+P36+P43+P50+P57+P62+P69+P76+P83+P91+P98+P105+P113</f>
        <v>0</v>
      </c>
    </row>
    <row r="117" spans="1:9" ht="12.75">
      <c r="A117" s="5"/>
      <c r="B117" s="5"/>
      <c r="C117" s="5"/>
      <c r="D117" s="5"/>
      <c r="E117" s="5"/>
      <c r="F117" s="5"/>
      <c r="G117" s="5"/>
      <c r="H117" s="5"/>
      <c r="I117" s="5"/>
    </row>
    <row r="118" spans="1:9" ht="47.25" customHeight="1">
      <c r="A118" s="115" t="s">
        <v>179</v>
      </c>
      <c r="B118" s="115"/>
      <c r="C118" s="115"/>
      <c r="D118" s="115"/>
      <c r="E118" s="115"/>
      <c r="F118" s="115"/>
      <c r="G118" s="115"/>
      <c r="H118" s="115"/>
      <c r="I118" s="115"/>
    </row>
    <row r="119" spans="1:9" ht="50.25" customHeight="1">
      <c r="A119" s="115" t="s">
        <v>180</v>
      </c>
      <c r="B119" s="115"/>
      <c r="C119" s="115"/>
      <c r="D119" s="115"/>
      <c r="E119" s="115"/>
      <c r="F119" s="115"/>
      <c r="G119" s="115"/>
      <c r="H119" s="115"/>
      <c r="I119" s="115"/>
    </row>
    <row r="120" spans="1:9" ht="36.75" customHeight="1">
      <c r="A120" s="115" t="s">
        <v>181</v>
      </c>
      <c r="B120" s="115"/>
      <c r="C120" s="115"/>
      <c r="D120" s="115"/>
      <c r="E120" s="115"/>
      <c r="F120" s="115"/>
      <c r="G120" s="115"/>
      <c r="H120" s="115"/>
      <c r="I120" s="115"/>
    </row>
    <row r="121" spans="1:9" ht="24.75" customHeight="1">
      <c r="A121" s="115" t="s">
        <v>182</v>
      </c>
      <c r="B121" s="115"/>
      <c r="C121" s="115"/>
      <c r="D121" s="115"/>
      <c r="E121" s="115"/>
      <c r="F121" s="115"/>
      <c r="G121" s="115"/>
      <c r="H121" s="115"/>
      <c r="I121" s="115"/>
    </row>
    <row r="125" spans="1:9" ht="33.75" customHeight="1">
      <c r="A125" s="131" t="s">
        <v>220</v>
      </c>
      <c r="B125" s="131"/>
      <c r="C125" s="131"/>
      <c r="D125" s="131"/>
      <c r="E125" s="131"/>
      <c r="F125" s="131"/>
      <c r="G125" s="131"/>
      <c r="H125" s="131"/>
      <c r="I125" s="131"/>
    </row>
    <row r="127" spans="1:9" ht="24" customHeight="1">
      <c r="A127" s="114" t="s">
        <v>12</v>
      </c>
      <c r="B127" s="114"/>
      <c r="C127" s="114"/>
      <c r="D127" s="114"/>
      <c r="E127" s="114"/>
      <c r="F127" s="114"/>
      <c r="G127" s="114"/>
      <c r="H127" s="68"/>
      <c r="I127" s="68"/>
    </row>
    <row r="128" spans="1:9" ht="63.75" customHeight="1">
      <c r="A128" s="7" t="s">
        <v>0</v>
      </c>
      <c r="B128" s="16" t="s">
        <v>127</v>
      </c>
      <c r="C128" s="16" t="s">
        <v>14</v>
      </c>
      <c r="D128" s="112" t="s">
        <v>165</v>
      </c>
      <c r="E128" s="113"/>
      <c r="F128" s="16" t="s">
        <v>163</v>
      </c>
      <c r="G128" s="22" t="s">
        <v>164</v>
      </c>
      <c r="H128" s="4"/>
      <c r="I128" s="60"/>
    </row>
    <row r="129" spans="1:9" ht="12.75">
      <c r="A129" s="1">
        <v>1</v>
      </c>
      <c r="B129" s="16"/>
      <c r="C129" s="16"/>
      <c r="D129" s="101"/>
      <c r="E129" s="103"/>
      <c r="F129" s="84"/>
      <c r="G129" s="13">
        <f>IF(4999&lt;F129,2,0)+IF(10000&lt;F129,2,0)+IF(50000&lt;F129,2,0)+IF(200000&lt;F129,2,0)+IF(1000000&lt;F129,2,0)</f>
        <v>0</v>
      </c>
      <c r="H129" s="60"/>
      <c r="I129" s="60"/>
    </row>
    <row r="130" spans="1:9" ht="12.75">
      <c r="A130" s="1"/>
      <c r="B130" s="16"/>
      <c r="C130" s="16"/>
      <c r="D130" s="101"/>
      <c r="E130" s="103"/>
      <c r="F130" s="84"/>
      <c r="G130" s="13">
        <f>IF(4999&lt;F130,2,0)+IF(10000&lt;F130,2,0)+IF(50000&lt;F130,2,0)+IF(200000&lt;F130,2,0)+IF(1000000&lt;F130,2,0)</f>
        <v>0</v>
      </c>
      <c r="H130" s="60"/>
      <c r="I130" s="60"/>
    </row>
    <row r="131" spans="1:31" ht="12" customHeight="1">
      <c r="A131" s="1"/>
      <c r="B131" s="16"/>
      <c r="C131" s="16"/>
      <c r="D131" s="101"/>
      <c r="E131" s="103"/>
      <c r="F131" s="84"/>
      <c r="G131" s="13">
        <f>IF(4999&lt;F131,2,0)+IF(10000&lt;F131,2,0)+IF(50000&lt;F131,2,0)+IF(200000&lt;F131,2,0)+IF(1000000&lt;F131,2,0)</f>
        <v>0</v>
      </c>
      <c r="H131" s="60"/>
      <c r="I131" s="60"/>
      <c r="O131" s="42"/>
      <c r="P131" s="42"/>
      <c r="Q131" s="42"/>
      <c r="R131" s="42"/>
      <c r="S131" s="42"/>
      <c r="T131" s="42"/>
      <c r="U131" s="42"/>
      <c r="V131" s="42"/>
      <c r="W131" s="42"/>
      <c r="X131" s="42"/>
      <c r="Y131" s="42"/>
      <c r="Z131" s="42"/>
      <c r="AA131" s="42"/>
      <c r="AB131" s="42"/>
      <c r="AC131" s="42"/>
      <c r="AD131" s="42"/>
      <c r="AE131" s="42"/>
    </row>
    <row r="132" spans="1:9" ht="12.75" customHeight="1">
      <c r="A132" s="109" t="s">
        <v>5</v>
      </c>
      <c r="B132" s="109"/>
      <c r="C132" s="109"/>
      <c r="D132" s="109"/>
      <c r="E132" s="109"/>
      <c r="F132" s="109"/>
      <c r="G132" s="13">
        <f>SUM(G129:G131)</f>
        <v>0</v>
      </c>
      <c r="H132" s="4"/>
      <c r="I132" s="4"/>
    </row>
    <row r="135" spans="1:7" ht="16.5" customHeight="1">
      <c r="A135" s="116" t="s">
        <v>15</v>
      </c>
      <c r="B135" s="116"/>
      <c r="C135" s="116"/>
      <c r="D135" s="116"/>
      <c r="E135" s="116"/>
      <c r="F135" s="116"/>
      <c r="G135" s="116"/>
    </row>
    <row r="136" spans="1:9" ht="65.25" customHeight="1">
      <c r="A136" s="54" t="s">
        <v>0</v>
      </c>
      <c r="B136" s="16" t="s">
        <v>127</v>
      </c>
      <c r="C136" s="16" t="s">
        <v>14</v>
      </c>
      <c r="D136" s="126" t="s">
        <v>165</v>
      </c>
      <c r="E136" s="127"/>
      <c r="F136" s="16" t="s">
        <v>167</v>
      </c>
      <c r="G136" s="22" t="s">
        <v>183</v>
      </c>
      <c r="H136" s="60"/>
      <c r="I136" s="60"/>
    </row>
    <row r="137" spans="1:9" ht="12.75">
      <c r="A137" s="1">
        <v>1</v>
      </c>
      <c r="B137" s="16"/>
      <c r="C137" s="16"/>
      <c r="D137" s="101"/>
      <c r="E137" s="103"/>
      <c r="F137" s="84"/>
      <c r="G137" s="2">
        <f>IF(1&lt;F137,1,0)+IF(10000&lt;F137,1,0)+IF(100000&lt;F137,1,0)+IF(500000&lt;F137,1,0)</f>
        <v>0</v>
      </c>
      <c r="H137" s="60"/>
      <c r="I137" s="60"/>
    </row>
    <row r="138" spans="1:9" ht="12.75">
      <c r="A138" s="1"/>
      <c r="B138" s="16"/>
      <c r="C138" s="16"/>
      <c r="D138" s="101"/>
      <c r="E138" s="103"/>
      <c r="F138" s="84"/>
      <c r="G138" s="2">
        <f>IF(1&lt;F138,1,0)+IF(10000&lt;F138,1,0)+IF(100000&lt;F138,1,0)+IF(500000&lt;F138,1,0)</f>
        <v>0</v>
      </c>
      <c r="H138" s="60"/>
      <c r="I138" s="60"/>
    </row>
    <row r="139" spans="1:10" ht="12.75">
      <c r="A139" s="1"/>
      <c r="B139" s="16"/>
      <c r="C139" s="16"/>
      <c r="D139" s="101"/>
      <c r="E139" s="103"/>
      <c r="F139" s="84"/>
      <c r="G139" s="2">
        <f>IF(1&lt;F139,1,0)+IF(10000&lt;F139,1,0)+IF(100000&lt;F139,1,0)+IF(500000&lt;F139,1,0)</f>
        <v>0</v>
      </c>
      <c r="H139" s="60"/>
      <c r="J139" s="60"/>
    </row>
    <row r="140" spans="1:9" ht="12.75" customHeight="1">
      <c r="A140" s="104" t="s">
        <v>5</v>
      </c>
      <c r="B140" s="105"/>
      <c r="C140" s="105"/>
      <c r="D140" s="105"/>
      <c r="E140" s="105"/>
      <c r="F140" s="105"/>
      <c r="G140" s="13">
        <f>SUM(G137:G139)</f>
        <v>0</v>
      </c>
      <c r="H140" s="4"/>
      <c r="I140" s="4"/>
    </row>
    <row r="141" spans="1:9" s="12" customFormat="1" ht="12.75" customHeight="1">
      <c r="A141" s="9"/>
      <c r="B141" s="9"/>
      <c r="C141" s="9"/>
      <c r="D141" s="9"/>
      <c r="E141" s="9"/>
      <c r="F141" s="9"/>
      <c r="G141" s="10"/>
      <c r="H141" s="11"/>
      <c r="I141" s="11"/>
    </row>
    <row r="143" spans="1:9" ht="18.75" customHeight="1">
      <c r="A143" s="114" t="s">
        <v>125</v>
      </c>
      <c r="B143" s="114"/>
      <c r="C143" s="114"/>
      <c r="D143" s="114"/>
      <c r="E143" s="114"/>
      <c r="F143" s="114"/>
      <c r="G143" s="114"/>
      <c r="H143" s="68"/>
      <c r="I143" s="68"/>
    </row>
    <row r="144" spans="1:9" ht="58.5" customHeight="1">
      <c r="A144" s="54" t="s">
        <v>0</v>
      </c>
      <c r="B144" s="17" t="s">
        <v>128</v>
      </c>
      <c r="C144" s="17" t="s">
        <v>13</v>
      </c>
      <c r="D144" s="17" t="s">
        <v>132</v>
      </c>
      <c r="E144" s="17" t="s">
        <v>129</v>
      </c>
      <c r="F144" s="17" t="s">
        <v>168</v>
      </c>
      <c r="G144" s="22" t="s">
        <v>184</v>
      </c>
      <c r="H144" s="60"/>
      <c r="I144" s="60"/>
    </row>
    <row r="145" spans="1:9" ht="12.75">
      <c r="A145" s="1">
        <v>1</v>
      </c>
      <c r="B145" s="17"/>
      <c r="C145" s="17"/>
      <c r="D145" s="17"/>
      <c r="E145" s="17"/>
      <c r="F145" s="18"/>
      <c r="G145" s="31">
        <f>IF(1&lt;F145,0.5,0)+IF(5000&lt;F145,0.5,0)+IF(10000&lt;F145,1,0)+IF(100000&lt;F145,1,0)</f>
        <v>0</v>
      </c>
      <c r="H145" s="60"/>
      <c r="I145" s="60"/>
    </row>
    <row r="146" spans="1:9" ht="12.75">
      <c r="A146" s="1"/>
      <c r="B146" s="17"/>
      <c r="C146" s="17"/>
      <c r="D146" s="17"/>
      <c r="E146" s="17"/>
      <c r="F146" s="18"/>
      <c r="G146" s="31">
        <f>IF(1&lt;F146,0.5,0)+IF(5000&lt;F146,0.5,0)+IF(10000&lt;F146,1,0)+IF(100000&lt;F146,1,0)</f>
        <v>0</v>
      </c>
      <c r="H146" s="60"/>
      <c r="I146" s="60"/>
    </row>
    <row r="147" spans="1:9" ht="12.75">
      <c r="A147" s="1"/>
      <c r="B147" s="17"/>
      <c r="C147" s="17"/>
      <c r="D147" s="17"/>
      <c r="E147" s="17"/>
      <c r="F147" s="18"/>
      <c r="G147" s="31">
        <f>IF(1&lt;F147,0.5,0)+IF(5000&lt;F147,0.5,0)+IF(10000&lt;F147,1,0)+IF(100000&lt;F147,1,0)</f>
        <v>0</v>
      </c>
      <c r="H147" s="60"/>
      <c r="I147" s="60"/>
    </row>
    <row r="148" spans="1:9" ht="12.75" customHeight="1">
      <c r="A148" s="109" t="s">
        <v>5</v>
      </c>
      <c r="B148" s="109"/>
      <c r="C148" s="109"/>
      <c r="D148" s="109"/>
      <c r="E148" s="109"/>
      <c r="F148" s="109"/>
      <c r="G148" s="34">
        <f>SUM(G145:G147)</f>
        <v>0</v>
      </c>
      <c r="H148" s="8"/>
      <c r="I148" s="14"/>
    </row>
    <row r="151" spans="1:8" ht="28.5" customHeight="1">
      <c r="A151" s="110" t="s">
        <v>192</v>
      </c>
      <c r="B151" s="110"/>
      <c r="C151" s="110"/>
      <c r="D151" s="110"/>
      <c r="E151" s="110"/>
      <c r="F151" s="110"/>
      <c r="G151" s="110"/>
      <c r="H151" s="62"/>
    </row>
    <row r="152" spans="1:7" ht="38.25">
      <c r="A152" s="7" t="s">
        <v>16</v>
      </c>
      <c r="B152" s="17" t="s">
        <v>17</v>
      </c>
      <c r="C152" s="17" t="s">
        <v>3</v>
      </c>
      <c r="D152" s="101"/>
      <c r="E152" s="102"/>
      <c r="F152" s="103"/>
      <c r="G152" s="22" t="s">
        <v>18</v>
      </c>
    </row>
    <row r="153" spans="1:7" ht="12.75">
      <c r="A153" s="1">
        <v>1</v>
      </c>
      <c r="B153" s="17"/>
      <c r="C153" s="17"/>
      <c r="D153" s="101"/>
      <c r="E153" s="102"/>
      <c r="F153" s="103"/>
      <c r="G153" s="2">
        <f>IF(C153=2008,10,0)+IF(C153=2009,10,0)+IF(C153=2010,10,0)+IF(C153=2011,10,0)+IF(C153=2012,10,0)+IF(C153=2013,10,0)</f>
        <v>0</v>
      </c>
    </row>
    <row r="154" spans="1:7" ht="12.75">
      <c r="A154" s="1"/>
      <c r="B154" s="17"/>
      <c r="C154" s="17"/>
      <c r="D154" s="101"/>
      <c r="E154" s="102"/>
      <c r="F154" s="103"/>
      <c r="G154" s="2">
        <f>IF(C154=2008,10,0)+IF(C154=2009,10,0)+IF(C154=2010,10,0)+IF(C154=2011,10,0)+IF(C154=2012,10,0)+IF(C154=2013,10,0)</f>
        <v>0</v>
      </c>
    </row>
    <row r="155" spans="1:7" ht="12.75">
      <c r="A155" s="1"/>
      <c r="B155" s="17"/>
      <c r="C155" s="17"/>
      <c r="D155" s="101"/>
      <c r="E155" s="102"/>
      <c r="F155" s="103"/>
      <c r="G155" s="2">
        <f>IF(C155=2008,10,0)+IF(C155=2009,10,0)+IF(C155=2010,10,0)+IF(C155=2011,10,0)+IF(C155=2012,10,0)+IF(C155=2013,10,0)</f>
        <v>0</v>
      </c>
    </row>
    <row r="156" spans="1:7" ht="12.75">
      <c r="A156" s="109" t="s">
        <v>5</v>
      </c>
      <c r="B156" s="109"/>
      <c r="C156" s="109"/>
      <c r="D156" s="109"/>
      <c r="E156" s="109"/>
      <c r="F156" s="109"/>
      <c r="G156" s="2">
        <f>SUM(G153:G155)</f>
        <v>0</v>
      </c>
    </row>
    <row r="158" spans="1:7" ht="26.25" customHeight="1">
      <c r="A158" s="110" t="s">
        <v>193</v>
      </c>
      <c r="B158" s="110"/>
      <c r="C158" s="110"/>
      <c r="D158" s="110"/>
      <c r="E158" s="110"/>
      <c r="F158" s="110"/>
      <c r="G158" s="110"/>
    </row>
    <row r="159" spans="1:7" ht="25.5">
      <c r="A159" s="7" t="s">
        <v>16</v>
      </c>
      <c r="B159" s="17" t="s">
        <v>17</v>
      </c>
      <c r="C159" s="17" t="s">
        <v>3</v>
      </c>
      <c r="D159" s="101"/>
      <c r="E159" s="102"/>
      <c r="F159" s="103"/>
      <c r="G159" s="22" t="s">
        <v>19</v>
      </c>
    </row>
    <row r="160" spans="1:7" ht="12.75">
      <c r="A160" s="1">
        <v>1</v>
      </c>
      <c r="B160" s="17"/>
      <c r="C160" s="17"/>
      <c r="D160" s="101"/>
      <c r="E160" s="102"/>
      <c r="F160" s="103"/>
      <c r="G160" s="2">
        <f>IF(C160=2008,5,0)+IF(C160=2009,5,0)+IF(C160=2010,5,0)+IF(C160=2011,5,0)+IF(C160=2012,5,0)+IF(C160=2013,5,0)</f>
        <v>0</v>
      </c>
    </row>
    <row r="161" spans="1:7" ht="12.75">
      <c r="A161" s="1"/>
      <c r="B161" s="17"/>
      <c r="C161" s="17"/>
      <c r="D161" s="101"/>
      <c r="E161" s="102"/>
      <c r="F161" s="103"/>
      <c r="G161" s="2">
        <f>IF(C161=2008,5,0)+IF(C161=2009,5,0)+IF(C161=2010,5,0)+IF(C161=2011,5,0)+IF(C161=2012,5,0)+IF(C161=2013,5,0)</f>
        <v>0</v>
      </c>
    </row>
    <row r="162" spans="1:7" ht="12.75">
      <c r="A162" s="1"/>
      <c r="B162" s="17"/>
      <c r="C162" s="17"/>
      <c r="D162" s="101"/>
      <c r="E162" s="102"/>
      <c r="F162" s="103"/>
      <c r="G162" s="2">
        <f>IF(C162=2008,5,0)+IF(C162=2009,5,0)+IF(C162=2010,5,0)+IF(C162=2011,5,0)+IF(C162=2012,5,0)+IF(C162=2013,5,0)</f>
        <v>0</v>
      </c>
    </row>
    <row r="163" spans="1:7" ht="12.75">
      <c r="A163" s="109" t="s">
        <v>5</v>
      </c>
      <c r="B163" s="109"/>
      <c r="C163" s="109"/>
      <c r="D163" s="109"/>
      <c r="E163" s="109"/>
      <c r="F163" s="109"/>
      <c r="G163" s="2">
        <f>SUM(G160:G162)</f>
        <v>0</v>
      </c>
    </row>
    <row r="166" spans="1:7" ht="21.75" customHeight="1">
      <c r="A166" s="128" t="s">
        <v>90</v>
      </c>
      <c r="B166" s="129"/>
      <c r="C166" s="129"/>
      <c r="D166" s="129"/>
      <c r="E166" s="129"/>
      <c r="F166" s="130"/>
      <c r="G166" s="15">
        <f>G132+G140+G148+G156+G163</f>
        <v>0</v>
      </c>
    </row>
    <row r="169" spans="1:7" ht="29.25" customHeight="1">
      <c r="A169" s="131" t="s">
        <v>221</v>
      </c>
      <c r="B169" s="131"/>
      <c r="C169" s="131"/>
      <c r="D169" s="131"/>
      <c r="E169" s="131"/>
      <c r="F169" s="131"/>
      <c r="G169" s="131"/>
    </row>
    <row r="171" spans="1:7" ht="18.75" customHeight="1">
      <c r="A171" s="116" t="s">
        <v>101</v>
      </c>
      <c r="B171" s="116"/>
      <c r="C171" s="116"/>
      <c r="D171" s="116"/>
      <c r="E171" s="116"/>
      <c r="F171" s="116"/>
      <c r="G171" s="116"/>
    </row>
    <row r="172" spans="1:7" ht="38.25">
      <c r="A172" s="54" t="s">
        <v>0</v>
      </c>
      <c r="B172" s="16" t="s">
        <v>2</v>
      </c>
      <c r="C172" s="16" t="s">
        <v>109</v>
      </c>
      <c r="D172" s="16" t="s">
        <v>24</v>
      </c>
      <c r="E172" s="16" t="s">
        <v>110</v>
      </c>
      <c r="F172" s="17" t="s">
        <v>22</v>
      </c>
      <c r="G172" s="22" t="s">
        <v>21</v>
      </c>
    </row>
    <row r="173" spans="1:7" ht="12.75">
      <c r="A173" s="1">
        <v>1</v>
      </c>
      <c r="B173" s="16"/>
      <c r="C173" s="16"/>
      <c r="D173" s="16"/>
      <c r="E173" s="16"/>
      <c r="F173" s="17"/>
      <c r="G173" s="2">
        <f>IF(E173=2008,5,0)+IF(E173=2009,5,0)+IF(E173=2010,5,0)+IF(E173=2011,5,0)+IF(E173=2012,5,0)+IF(E173=2013,5,0)</f>
        <v>0</v>
      </c>
    </row>
    <row r="174" spans="1:7" ht="12.75">
      <c r="A174" s="1"/>
      <c r="B174" s="16"/>
      <c r="C174" s="16"/>
      <c r="D174" s="16"/>
      <c r="E174" s="16"/>
      <c r="F174" s="17"/>
      <c r="G174" s="2">
        <f>IF(E174=2008,5,0)+IF(E174=2009,5,0)+IF(E174=2010,5,0)+IF(E174=2011,5,0)+IF(E174=2012,5,0)+IF(E174=2013,5,0)</f>
        <v>0</v>
      </c>
    </row>
    <row r="175" spans="1:7" ht="12" customHeight="1">
      <c r="A175" s="1"/>
      <c r="B175" s="16"/>
      <c r="C175" s="16"/>
      <c r="D175" s="16"/>
      <c r="E175" s="16"/>
      <c r="F175" s="17"/>
      <c r="G175" s="2">
        <f>IF(E175=2008,5,0)+IF(E175=2009,5,0)+IF(E175=2010,5,0)+IF(E175=2011,5,0)+IF(E175=2012,5,0)+IF(E175=2013,5,0)</f>
        <v>0</v>
      </c>
    </row>
    <row r="176" spans="1:7" ht="12.75">
      <c r="A176" s="104" t="s">
        <v>5</v>
      </c>
      <c r="B176" s="105"/>
      <c r="C176" s="105"/>
      <c r="D176" s="105"/>
      <c r="E176" s="105"/>
      <c r="F176" s="106"/>
      <c r="G176" s="2">
        <f>SUM(G173:G175)</f>
        <v>0</v>
      </c>
    </row>
    <row r="178" spans="1:7" ht="12.75">
      <c r="A178" s="116" t="s">
        <v>94</v>
      </c>
      <c r="B178" s="116"/>
      <c r="C178" s="116"/>
      <c r="D178" s="116"/>
      <c r="E178" s="116"/>
      <c r="F178" s="116"/>
      <c r="G178" s="116"/>
    </row>
    <row r="179" spans="1:7" ht="25.5">
      <c r="A179" s="54" t="s">
        <v>0</v>
      </c>
      <c r="B179" s="16" t="s">
        <v>2</v>
      </c>
      <c r="C179" s="16" t="s">
        <v>109</v>
      </c>
      <c r="D179" s="16" t="s">
        <v>24</v>
      </c>
      <c r="E179" s="16" t="s">
        <v>110</v>
      </c>
      <c r="F179" s="54"/>
      <c r="G179" s="22" t="s">
        <v>23</v>
      </c>
    </row>
    <row r="180" spans="1:7" ht="12.75">
      <c r="A180" s="54">
        <v>1</v>
      </c>
      <c r="B180" s="16"/>
      <c r="C180" s="16"/>
      <c r="D180" s="16"/>
      <c r="E180" s="16"/>
      <c r="F180" s="54"/>
      <c r="G180" s="2">
        <f>IF(E180=2008,2,0)+IF(E180=2009,2,0)+IF(E180=2010,2,0)+IF(E180=2011,2,0)+IF(E180=2012,2,0)+IF(E180=2013,2,0)</f>
        <v>0</v>
      </c>
    </row>
    <row r="181" spans="1:7" ht="12.75">
      <c r="A181" s="54"/>
      <c r="B181" s="16"/>
      <c r="C181" s="16"/>
      <c r="D181" s="16"/>
      <c r="E181" s="16"/>
      <c r="F181" s="54"/>
      <c r="G181" s="2">
        <f>IF(E181=2008,2,0)+IF(E181=2009,2,0)+IF(E181=2010,2,0)+IF(E181=2011,2,0)+IF(E181=2012,2,0)+IF(E181=2013,2,0)</f>
        <v>0</v>
      </c>
    </row>
    <row r="182" spans="1:7" ht="12.75">
      <c r="A182" s="54"/>
      <c r="B182" s="16"/>
      <c r="C182" s="16"/>
      <c r="D182" s="16"/>
      <c r="E182" s="16"/>
      <c r="F182" s="54"/>
      <c r="G182" s="2">
        <f>IF(E182=2008,2,0)+IF(E182=2009,2,0)+IF(E182=2010,2,0)+IF(E182=2011,2,0)+IF(E182=2012,2,0)+IF(E182=2013,2,0)</f>
        <v>0</v>
      </c>
    </row>
    <row r="183" spans="1:7" ht="12.75">
      <c r="A183" s="104" t="s">
        <v>5</v>
      </c>
      <c r="B183" s="105"/>
      <c r="C183" s="105"/>
      <c r="D183" s="105"/>
      <c r="E183" s="105"/>
      <c r="F183" s="106"/>
      <c r="G183" s="2">
        <f>SUM(G180:G182)</f>
        <v>0</v>
      </c>
    </row>
    <row r="185" spans="1:7" ht="12.75">
      <c r="A185" s="116" t="s">
        <v>194</v>
      </c>
      <c r="B185" s="116"/>
      <c r="C185" s="116"/>
      <c r="D185" s="116"/>
      <c r="E185" s="116"/>
      <c r="F185" s="116"/>
      <c r="G185" s="116"/>
    </row>
    <row r="186" spans="1:7" ht="38.25">
      <c r="A186" s="54" t="s">
        <v>0</v>
      </c>
      <c r="B186" s="16" t="s">
        <v>2</v>
      </c>
      <c r="C186" s="16" t="s">
        <v>109</v>
      </c>
      <c r="D186" s="16" t="s">
        <v>24</v>
      </c>
      <c r="E186" s="16" t="s">
        <v>72</v>
      </c>
      <c r="F186" s="17" t="s">
        <v>22</v>
      </c>
      <c r="G186" s="22" t="s">
        <v>25</v>
      </c>
    </row>
    <row r="187" spans="1:7" ht="12.75">
      <c r="A187" s="1">
        <v>1</v>
      </c>
      <c r="B187" s="16"/>
      <c r="C187" s="16"/>
      <c r="D187" s="16"/>
      <c r="E187" s="16"/>
      <c r="F187" s="17"/>
      <c r="G187" s="2">
        <f>IF(E187=2008,10,0)+IF(E187=2009,10,0)+IF(E187=2010,10,0)+IF(E187=2011,10,0)+IF(E187=2012,10,0)+IF(E187=2013,10,0)</f>
        <v>0</v>
      </c>
    </row>
    <row r="188" spans="1:7" ht="12.75">
      <c r="A188" s="1"/>
      <c r="B188" s="16"/>
      <c r="C188" s="16"/>
      <c r="D188" s="16"/>
      <c r="E188" s="16"/>
      <c r="F188" s="17"/>
      <c r="G188" s="2">
        <f>IF(E188=2008,10,0)+IF(E188=2009,10,0)+IF(E188=2010,10,0)+IF(E188=2011,10,0)+IF(E188=2012,10,0)+IF(E188=2013,10,0)</f>
        <v>0</v>
      </c>
    </row>
    <row r="189" spans="1:7" ht="12.75">
      <c r="A189" s="1"/>
      <c r="B189" s="16"/>
      <c r="C189" s="16"/>
      <c r="D189" s="16"/>
      <c r="E189" s="16"/>
      <c r="F189" s="17"/>
      <c r="G189" s="2">
        <f>IF(E189=2008,10,0)+IF(E189=2009,10,0)+IF(E189=2010,10,0)+IF(E189=2011,10,0)+IF(E189=2012,10,0)+IF(E189=2013,10,0)</f>
        <v>0</v>
      </c>
    </row>
    <row r="190" spans="1:7" ht="12.75">
      <c r="A190" s="104" t="s">
        <v>5</v>
      </c>
      <c r="B190" s="105"/>
      <c r="C190" s="105"/>
      <c r="D190" s="105"/>
      <c r="E190" s="105"/>
      <c r="F190" s="106"/>
      <c r="G190" s="2">
        <f>SUM(G187:G189)</f>
        <v>0</v>
      </c>
    </row>
    <row r="192" spans="1:7" ht="12.75">
      <c r="A192" s="116" t="s">
        <v>195</v>
      </c>
      <c r="B192" s="116"/>
      <c r="C192" s="116"/>
      <c r="D192" s="116"/>
      <c r="E192" s="116"/>
      <c r="F192" s="116"/>
      <c r="G192" s="116"/>
    </row>
    <row r="193" spans="1:7" ht="25.5">
      <c r="A193" s="54" t="s">
        <v>0</v>
      </c>
      <c r="B193" s="16" t="s">
        <v>2</v>
      </c>
      <c r="C193" s="16" t="s">
        <v>109</v>
      </c>
      <c r="D193" s="16" t="s">
        <v>24</v>
      </c>
      <c r="E193" s="16" t="s">
        <v>72</v>
      </c>
      <c r="F193" s="54"/>
      <c r="G193" s="22" t="s">
        <v>26</v>
      </c>
    </row>
    <row r="194" spans="1:7" ht="12.75">
      <c r="A194" s="1">
        <v>1</v>
      </c>
      <c r="B194" s="16"/>
      <c r="C194" s="16"/>
      <c r="D194" s="16"/>
      <c r="E194" s="16"/>
      <c r="F194" s="54"/>
      <c r="G194" s="2">
        <f>IF(E194=2008,5,0)+IF(E194=2009,5,0)+IF(E194=2010,5,0)+IF(E194=2011,5,0)+IF(E194=2012,5,0)+IF(E194=2013,5,0)</f>
        <v>0</v>
      </c>
    </row>
    <row r="195" spans="1:7" ht="12.75">
      <c r="A195" s="1"/>
      <c r="B195" s="16"/>
      <c r="C195" s="16"/>
      <c r="D195" s="16"/>
      <c r="E195" s="16"/>
      <c r="F195" s="54"/>
      <c r="G195" s="2">
        <f>IF(E195=2008,5,0)+IF(E195=2009,5,0)+IF(E195=2010,5,0)+IF(E195=2011,5,0)+IF(E195=2012,5,0)+IF(E195=2013,5,0)</f>
        <v>0</v>
      </c>
    </row>
    <row r="196" spans="1:7" ht="12.75">
      <c r="A196" s="1"/>
      <c r="B196" s="16"/>
      <c r="C196" s="16"/>
      <c r="D196" s="16"/>
      <c r="E196" s="16"/>
      <c r="F196" s="54"/>
      <c r="G196" s="2">
        <f>IF(E196=2008,5,0)+IF(E196=2009,5,0)+IF(E196=2010,5,0)+IF(E196=2011,5,0)+IF(E196=2012,5,0)+IF(E196=2013,5,0)</f>
        <v>0</v>
      </c>
    </row>
    <row r="197" spans="1:7" ht="12.75">
      <c r="A197" s="104" t="s">
        <v>5</v>
      </c>
      <c r="B197" s="105"/>
      <c r="C197" s="105"/>
      <c r="D197" s="105"/>
      <c r="E197" s="105"/>
      <c r="F197" s="106"/>
      <c r="G197" s="2">
        <f>SUM(G194:G196)</f>
        <v>0</v>
      </c>
    </row>
    <row r="200" spans="1:7" ht="16.5" customHeight="1">
      <c r="A200" s="116" t="s">
        <v>217</v>
      </c>
      <c r="B200" s="116"/>
      <c r="C200" s="116"/>
      <c r="D200" s="116"/>
      <c r="E200" s="116"/>
      <c r="F200" s="116"/>
      <c r="G200" s="116"/>
    </row>
    <row r="201" spans="1:7" ht="25.5">
      <c r="A201" s="54" t="s">
        <v>0</v>
      </c>
      <c r="B201" s="16" t="s">
        <v>2</v>
      </c>
      <c r="C201" s="16" t="s">
        <v>109</v>
      </c>
      <c r="D201" s="16" t="s">
        <v>24</v>
      </c>
      <c r="E201" s="16" t="s">
        <v>72</v>
      </c>
      <c r="F201" s="17" t="s">
        <v>118</v>
      </c>
      <c r="G201" s="22" t="s">
        <v>27</v>
      </c>
    </row>
    <row r="202" spans="1:12" ht="12.75">
      <c r="A202" s="1">
        <v>1</v>
      </c>
      <c r="B202" s="16"/>
      <c r="C202" s="16"/>
      <c r="D202" s="16"/>
      <c r="E202" s="16"/>
      <c r="F202" s="17"/>
      <c r="G202" s="2">
        <f>IF(E202=2008,20,0)+IF(E202=2009,20,0)+IF(E202=2010,20,0)+IF(E202=2011,20,0)+IF(E202=2012,20,0)+IF(E202=2013,20,0)</f>
        <v>0</v>
      </c>
      <c r="I202" s="28"/>
      <c r="J202" s="28"/>
      <c r="K202" s="28"/>
      <c r="L202" s="28"/>
    </row>
    <row r="203" spans="1:12" ht="12.75">
      <c r="A203" s="1"/>
      <c r="B203" s="16"/>
      <c r="C203" s="16"/>
      <c r="D203" s="16"/>
      <c r="E203" s="16"/>
      <c r="F203" s="17"/>
      <c r="G203" s="2">
        <f>IF(E203=2008,20,0)+IF(E203=2009,20,0)+IF(E203=2010,20,0)+IF(E203=2011,20,0)+IF(E203=2012,20,0)+IF(E203=2013,20,0)</f>
        <v>0</v>
      </c>
      <c r="I203" s="28"/>
      <c r="J203" s="28"/>
      <c r="K203" s="28"/>
      <c r="L203" s="28"/>
    </row>
    <row r="204" spans="1:7" ht="12.75">
      <c r="A204" s="1"/>
      <c r="B204" s="16"/>
      <c r="C204" s="16"/>
      <c r="D204" s="16"/>
      <c r="E204" s="16"/>
      <c r="F204" s="17"/>
      <c r="G204" s="2">
        <f>IF(E204=2008,20,0)+IF(E204=2009,20,0)+IF(E204=2010,20,0)+IF(E204=2011,20,0)+IF(E204=2012,20,0)+IF(E204=2013,20,0)</f>
        <v>0</v>
      </c>
    </row>
    <row r="205" spans="1:7" ht="12.75">
      <c r="A205" s="104" t="s">
        <v>5</v>
      </c>
      <c r="B205" s="105"/>
      <c r="C205" s="105"/>
      <c r="D205" s="105"/>
      <c r="E205" s="105"/>
      <c r="F205" s="106"/>
      <c r="G205" s="2">
        <f>SUM(G202:G204)</f>
        <v>0</v>
      </c>
    </row>
    <row r="207" spans="1:7" ht="18" customHeight="1">
      <c r="A207" s="116" t="s">
        <v>218</v>
      </c>
      <c r="B207" s="116"/>
      <c r="C207" s="116"/>
      <c r="D207" s="116"/>
      <c r="E207" s="116"/>
      <c r="F207" s="116"/>
      <c r="G207" s="116"/>
    </row>
    <row r="208" spans="1:7" ht="25.5">
      <c r="A208" s="54" t="s">
        <v>0</v>
      </c>
      <c r="B208" s="16" t="s">
        <v>2</v>
      </c>
      <c r="C208" s="16" t="s">
        <v>109</v>
      </c>
      <c r="D208" s="16" t="s">
        <v>24</v>
      </c>
      <c r="E208" s="16" t="s">
        <v>72</v>
      </c>
      <c r="F208" s="7"/>
      <c r="G208" s="22" t="s">
        <v>25</v>
      </c>
    </row>
    <row r="209" spans="1:7" ht="12.75">
      <c r="A209" s="1">
        <v>1</v>
      </c>
      <c r="B209" s="16"/>
      <c r="C209" s="16"/>
      <c r="D209" s="16"/>
      <c r="E209" s="16"/>
      <c r="F209" s="7"/>
      <c r="G209" s="2">
        <f>IF(E209=2008,10,0)+IF(E209=2009,10,0)+IF(E209=2010,10,0)+IF(E209=2011,10,0)+IF(E209=2012,10,0)+IF(E209=2013,10,0)</f>
        <v>0</v>
      </c>
    </row>
    <row r="210" spans="1:7" ht="12.75">
      <c r="A210" s="1"/>
      <c r="B210" s="16"/>
      <c r="C210" s="16"/>
      <c r="D210" s="16"/>
      <c r="E210" s="16"/>
      <c r="F210" s="7"/>
      <c r="G210" s="2">
        <f>IF(E210=2008,10,0)+IF(E210=2009,10,0)+IF(E210=2010,10,0)+IF(E210=2011,10,0)+IF(E210=2012,10,0)+IF(E210=2013,10,0)</f>
        <v>0</v>
      </c>
    </row>
    <row r="211" spans="1:7" ht="12.75">
      <c r="A211" s="1"/>
      <c r="B211" s="16"/>
      <c r="C211" s="16"/>
      <c r="D211" s="16"/>
      <c r="E211" s="16"/>
      <c r="F211" s="7"/>
      <c r="G211" s="2">
        <f>IF(E211=2008,10,0)+IF(E211=2009,10,0)+IF(E211=2010,10,0)+IF(E211=2011,10,0)+IF(E211=2012,10,0)+IF(E211=2013,10,0)</f>
        <v>0</v>
      </c>
    </row>
    <row r="212" spans="1:7" ht="12.75">
      <c r="A212" s="104" t="s">
        <v>5</v>
      </c>
      <c r="B212" s="105"/>
      <c r="C212" s="105"/>
      <c r="D212" s="105"/>
      <c r="E212" s="105"/>
      <c r="F212" s="106"/>
      <c r="G212" s="2">
        <f>SUM(G209:G211)</f>
        <v>0</v>
      </c>
    </row>
    <row r="214" spans="1:7" ht="15.75" customHeight="1">
      <c r="A214" s="116" t="s">
        <v>28</v>
      </c>
      <c r="B214" s="116"/>
      <c r="C214" s="116"/>
      <c r="D214" s="116"/>
      <c r="E214" s="116"/>
      <c r="F214" s="116"/>
      <c r="G214" s="116"/>
    </row>
    <row r="215" spans="1:7" ht="25.5">
      <c r="A215" s="54" t="s">
        <v>0</v>
      </c>
      <c r="B215" s="16" t="s">
        <v>2</v>
      </c>
      <c r="C215" s="16" t="s">
        <v>109</v>
      </c>
      <c r="D215" s="16" t="s">
        <v>24</v>
      </c>
      <c r="E215" s="19" t="s">
        <v>130</v>
      </c>
      <c r="F215" s="54"/>
      <c r="G215" s="22" t="s">
        <v>95</v>
      </c>
    </row>
    <row r="216" spans="1:7" ht="12.75">
      <c r="A216" s="1">
        <v>1</v>
      </c>
      <c r="B216" s="16"/>
      <c r="C216" s="16"/>
      <c r="D216" s="16"/>
      <c r="E216" s="91"/>
      <c r="F216" s="54"/>
      <c r="G216" s="2">
        <f>E216*5</f>
        <v>0</v>
      </c>
    </row>
    <row r="217" spans="1:7" ht="12.75">
      <c r="A217" s="1"/>
      <c r="B217" s="16"/>
      <c r="C217" s="16"/>
      <c r="D217" s="16"/>
      <c r="E217" s="91"/>
      <c r="F217" s="54"/>
      <c r="G217" s="2">
        <f>E217*5</f>
        <v>0</v>
      </c>
    </row>
    <row r="218" spans="1:7" ht="12.75">
      <c r="A218" s="1"/>
      <c r="B218" s="16"/>
      <c r="C218" s="16"/>
      <c r="D218" s="16"/>
      <c r="E218" s="91"/>
      <c r="F218" s="54"/>
      <c r="G218" s="2">
        <f>E218*5</f>
        <v>0</v>
      </c>
    </row>
    <row r="219" spans="1:7" ht="12.75">
      <c r="A219" s="104" t="s">
        <v>5</v>
      </c>
      <c r="B219" s="105"/>
      <c r="C219" s="105"/>
      <c r="D219" s="105"/>
      <c r="E219" s="105"/>
      <c r="F219" s="106"/>
      <c r="G219" s="2">
        <f>SUM(G216:G218)</f>
        <v>0</v>
      </c>
    </row>
    <row r="222" spans="1:7" ht="36.75" customHeight="1">
      <c r="A222" s="114" t="s">
        <v>29</v>
      </c>
      <c r="B222" s="114"/>
      <c r="C222" s="114"/>
      <c r="D222" s="114"/>
      <c r="E222" s="114"/>
      <c r="F222" s="114"/>
      <c r="G222" s="114"/>
    </row>
    <row r="223" spans="1:7" ht="38.25">
      <c r="A223" s="54" t="s">
        <v>20</v>
      </c>
      <c r="B223" s="17" t="s">
        <v>131</v>
      </c>
      <c r="C223" s="17" t="s">
        <v>30</v>
      </c>
      <c r="D223" s="17" t="s">
        <v>96</v>
      </c>
      <c r="E223" s="17" t="s">
        <v>169</v>
      </c>
      <c r="F223" s="54"/>
      <c r="G223" s="22" t="s">
        <v>34</v>
      </c>
    </row>
    <row r="224" spans="1:7" ht="12.75">
      <c r="A224" s="1">
        <v>1</v>
      </c>
      <c r="B224" s="17"/>
      <c r="C224" s="17"/>
      <c r="D224" s="17"/>
      <c r="E224" s="18"/>
      <c r="F224" s="54"/>
      <c r="G224" s="2">
        <f>IF(E224&gt;1,10,0)</f>
        <v>0</v>
      </c>
    </row>
    <row r="225" spans="1:7" ht="12.75">
      <c r="A225" s="1"/>
      <c r="B225" s="17"/>
      <c r="C225" s="17"/>
      <c r="D225" s="17"/>
      <c r="E225" s="18"/>
      <c r="F225" s="54"/>
      <c r="G225" s="2">
        <f>IF(E225&gt;1,10,0)</f>
        <v>0</v>
      </c>
    </row>
    <row r="226" spans="1:7" ht="12.75">
      <c r="A226" s="1"/>
      <c r="B226" s="17"/>
      <c r="C226" s="17"/>
      <c r="D226" s="17"/>
      <c r="E226" s="18"/>
      <c r="F226" s="54"/>
      <c r="G226" s="2">
        <f>IF(E226&gt;1,10,0)</f>
        <v>0</v>
      </c>
    </row>
    <row r="227" spans="1:7" ht="12.75" customHeight="1">
      <c r="A227" s="104" t="s">
        <v>5</v>
      </c>
      <c r="B227" s="105"/>
      <c r="C227" s="105"/>
      <c r="D227" s="105"/>
      <c r="E227" s="105"/>
      <c r="F227" s="106"/>
      <c r="G227" s="2">
        <f>SUM(G224:G226)</f>
        <v>0</v>
      </c>
    </row>
    <row r="229" spans="1:7" ht="16.5" customHeight="1">
      <c r="A229" s="116" t="s">
        <v>31</v>
      </c>
      <c r="B229" s="116"/>
      <c r="C229" s="116"/>
      <c r="D229" s="116"/>
      <c r="E229" s="116"/>
      <c r="F229" s="116"/>
      <c r="G229" s="116"/>
    </row>
    <row r="230" spans="1:7" ht="25.5">
      <c r="A230" s="54" t="s">
        <v>0</v>
      </c>
      <c r="B230" s="54" t="s">
        <v>32</v>
      </c>
      <c r="C230" s="54" t="s">
        <v>40</v>
      </c>
      <c r="D230" s="54" t="s">
        <v>36</v>
      </c>
      <c r="E230" s="54" t="s">
        <v>33</v>
      </c>
      <c r="F230" s="54"/>
      <c r="G230" s="22" t="s">
        <v>35</v>
      </c>
    </row>
    <row r="231" spans="1:7" ht="12.75">
      <c r="A231" s="1">
        <v>1</v>
      </c>
      <c r="B231" s="17"/>
      <c r="C231" s="17"/>
      <c r="D231" s="17"/>
      <c r="E231" s="17"/>
      <c r="F231" s="54"/>
      <c r="G231" s="2">
        <f>IF(E231=2008,10,0)+IF(E231=2009,10,0)+IF(E231=2010,10,0)+IF(E231=2011,10,0)+IF(E231=2012,10,0)+IF(E231=2013,10,0)</f>
        <v>0</v>
      </c>
    </row>
    <row r="232" spans="1:7" ht="12.75">
      <c r="A232" s="1"/>
      <c r="B232" s="17"/>
      <c r="C232" s="17"/>
      <c r="D232" s="17"/>
      <c r="E232" s="17"/>
      <c r="F232" s="54"/>
      <c r="G232" s="2">
        <f>IF(E232=2008,10,0)+IF(E232=2009,10,0)+IF(E232=2010,10,0)+IF(E232=2011,10,0)+IF(E232=2012,10,0)+IF(E232=2013,10,0)</f>
        <v>0</v>
      </c>
    </row>
    <row r="233" spans="1:7" ht="12.75">
      <c r="A233" s="1"/>
      <c r="B233" s="17"/>
      <c r="C233" s="17"/>
      <c r="D233" s="17"/>
      <c r="E233" s="17"/>
      <c r="F233" s="54"/>
      <c r="G233" s="2">
        <f>IF(E233=2008,10,0)+IF(E233=2009,10,0)+IF(E233=2010,10,0)+IF(E233=2011,10,0)+IF(E233=2012,10,0)+IF(E233=2013,10,0)</f>
        <v>0</v>
      </c>
    </row>
    <row r="234" spans="1:7" ht="12.75">
      <c r="A234" s="104" t="s">
        <v>5</v>
      </c>
      <c r="B234" s="105"/>
      <c r="C234" s="105"/>
      <c r="D234" s="105"/>
      <c r="E234" s="105"/>
      <c r="F234" s="106"/>
      <c r="G234" s="2">
        <f>SUM(G231:G233)</f>
        <v>0</v>
      </c>
    </row>
    <row r="236" spans="1:7" ht="16.5" customHeight="1">
      <c r="A236" s="116" t="s">
        <v>37</v>
      </c>
      <c r="B236" s="116"/>
      <c r="C236" s="116"/>
      <c r="D236" s="116"/>
      <c r="E236" s="116"/>
      <c r="F236" s="116"/>
      <c r="G236" s="116"/>
    </row>
    <row r="237" spans="1:7" ht="38.25">
      <c r="A237" s="54" t="s">
        <v>38</v>
      </c>
      <c r="B237" s="54" t="s">
        <v>133</v>
      </c>
      <c r="C237" s="54" t="s">
        <v>39</v>
      </c>
      <c r="D237" s="54" t="s">
        <v>97</v>
      </c>
      <c r="E237" s="54" t="s">
        <v>119</v>
      </c>
      <c r="F237" s="54"/>
      <c r="G237" s="54" t="s">
        <v>41</v>
      </c>
    </row>
    <row r="238" spans="1:7" ht="12.75">
      <c r="A238" s="1">
        <v>1</v>
      </c>
      <c r="B238" s="17"/>
      <c r="C238" s="17"/>
      <c r="D238" s="17"/>
      <c r="E238" s="18"/>
      <c r="F238" s="54"/>
      <c r="G238" s="2">
        <f>IF(E238&gt;1,5,0)</f>
        <v>0</v>
      </c>
    </row>
    <row r="239" spans="1:7" ht="12.75">
      <c r="A239" s="1"/>
      <c r="B239" s="17"/>
      <c r="C239" s="17"/>
      <c r="D239" s="17"/>
      <c r="E239" s="18"/>
      <c r="F239" s="54"/>
      <c r="G239" s="2">
        <f>IF(E239&gt;1,5,0)</f>
        <v>0</v>
      </c>
    </row>
    <row r="240" spans="1:7" ht="12.75">
      <c r="A240" s="1"/>
      <c r="B240" s="17"/>
      <c r="C240" s="17"/>
      <c r="D240" s="17"/>
      <c r="E240" s="18"/>
      <c r="F240" s="54"/>
      <c r="G240" s="2">
        <f>IF(E240&gt;1,5,0)</f>
        <v>0</v>
      </c>
    </row>
    <row r="241" spans="1:7" ht="12.75" customHeight="1">
      <c r="A241" s="104" t="s">
        <v>5</v>
      </c>
      <c r="B241" s="105"/>
      <c r="C241" s="105"/>
      <c r="D241" s="105"/>
      <c r="E241" s="105"/>
      <c r="F241" s="106"/>
      <c r="G241" s="2">
        <f>SUM(G238:G240)</f>
        <v>0</v>
      </c>
    </row>
    <row r="244" spans="1:7" ht="22.5" customHeight="1">
      <c r="A244" s="118" t="s">
        <v>42</v>
      </c>
      <c r="B244" s="118"/>
      <c r="C244" s="118"/>
      <c r="D244" s="118"/>
      <c r="E244" s="118"/>
      <c r="F244" s="118"/>
      <c r="G244" s="15">
        <f>G176+G190+G197+G205+G212+G219+G227+G234+G241+G183</f>
        <v>0</v>
      </c>
    </row>
    <row r="248" spans="1:11" ht="12.75">
      <c r="A248" s="119" t="s">
        <v>222</v>
      </c>
      <c r="B248" s="119"/>
      <c r="C248" s="119"/>
      <c r="D248" s="119"/>
      <c r="E248" s="119"/>
      <c r="F248" s="119"/>
      <c r="G248" s="60"/>
      <c r="H248" s="60"/>
      <c r="I248" s="63"/>
      <c r="J248" s="63"/>
      <c r="K248" s="63"/>
    </row>
    <row r="249" spans="7:11" ht="12.75">
      <c r="G249" s="60"/>
      <c r="H249" s="60"/>
      <c r="I249" s="63"/>
      <c r="J249" s="63"/>
      <c r="K249" s="63"/>
    </row>
    <row r="250" spans="1:11" ht="18" customHeight="1">
      <c r="A250" s="116" t="s">
        <v>170</v>
      </c>
      <c r="B250" s="116"/>
      <c r="C250" s="116"/>
      <c r="D250" s="116"/>
      <c r="E250" s="116"/>
      <c r="F250" s="116"/>
      <c r="G250" s="60"/>
      <c r="H250" s="60"/>
      <c r="I250" s="63"/>
      <c r="J250" s="63"/>
      <c r="K250" s="63"/>
    </row>
    <row r="251" spans="1:11" ht="38.25">
      <c r="A251" s="54" t="s">
        <v>43</v>
      </c>
      <c r="B251" s="17" t="s">
        <v>44</v>
      </c>
      <c r="C251" s="101"/>
      <c r="D251" s="102"/>
      <c r="E251" s="103"/>
      <c r="F251" s="22" t="s">
        <v>45</v>
      </c>
      <c r="G251" s="60"/>
      <c r="H251" s="60"/>
      <c r="I251" s="63"/>
      <c r="J251" s="63"/>
      <c r="K251" s="63"/>
    </row>
    <row r="252" spans="1:11" ht="12.75">
      <c r="A252" s="1">
        <v>1</v>
      </c>
      <c r="B252" s="17"/>
      <c r="C252" s="101"/>
      <c r="D252" s="102"/>
      <c r="E252" s="103"/>
      <c r="F252" s="2">
        <f>IF(LEN(B252)&gt;1,20,0)</f>
        <v>0</v>
      </c>
      <c r="G252" s="60"/>
      <c r="H252" s="60"/>
      <c r="I252" s="6"/>
      <c r="J252" s="6"/>
      <c r="K252" s="6"/>
    </row>
    <row r="253" spans="1:11" ht="12.75">
      <c r="A253" s="1"/>
      <c r="B253" s="17"/>
      <c r="C253" s="101"/>
      <c r="D253" s="102"/>
      <c r="E253" s="103"/>
      <c r="F253" s="2">
        <f>IF(LEN(B253)&gt;1,20,0)</f>
        <v>0</v>
      </c>
      <c r="G253" s="60"/>
      <c r="H253" s="60"/>
      <c r="I253" s="6"/>
      <c r="J253" s="6"/>
      <c r="K253" s="6"/>
    </row>
    <row r="254" spans="1:11" ht="12.75">
      <c r="A254" s="1"/>
      <c r="B254" s="17"/>
      <c r="C254" s="101"/>
      <c r="D254" s="102"/>
      <c r="E254" s="103"/>
      <c r="F254" s="2">
        <f>IF(LEN(B254)&gt;1,20,0)</f>
        <v>0</v>
      </c>
      <c r="G254" s="60"/>
      <c r="H254" s="60"/>
      <c r="I254" s="63"/>
      <c r="J254" s="6"/>
      <c r="K254" s="6"/>
    </row>
    <row r="255" spans="1:6" ht="12.75" customHeight="1">
      <c r="A255" s="104" t="s">
        <v>5</v>
      </c>
      <c r="B255" s="105"/>
      <c r="C255" s="105"/>
      <c r="D255" s="105"/>
      <c r="E255" s="106"/>
      <c r="F255" s="2">
        <f>SUM(F252:F254)</f>
        <v>0</v>
      </c>
    </row>
    <row r="256" spans="1:3" ht="24" customHeight="1">
      <c r="A256" s="107" t="s">
        <v>178</v>
      </c>
      <c r="B256" s="107"/>
      <c r="C256" s="108"/>
    </row>
    <row r="257" spans="1:6" ht="19.5" customHeight="1">
      <c r="A257" s="120" t="s">
        <v>174</v>
      </c>
      <c r="B257" s="120"/>
      <c r="C257" s="120"/>
      <c r="D257" s="120"/>
      <c r="E257" s="120"/>
      <c r="F257" s="120"/>
    </row>
    <row r="258" spans="1:6" ht="25.5">
      <c r="A258" s="54" t="s">
        <v>43</v>
      </c>
      <c r="B258" s="21" t="s">
        <v>46</v>
      </c>
      <c r="C258" s="101"/>
      <c r="D258" s="102"/>
      <c r="E258" s="103"/>
      <c r="F258" s="22" t="s">
        <v>47</v>
      </c>
    </row>
    <row r="259" spans="1:6" ht="12.75">
      <c r="A259" s="1">
        <v>1</v>
      </c>
      <c r="B259" s="21"/>
      <c r="C259" s="101"/>
      <c r="D259" s="102"/>
      <c r="E259" s="103"/>
      <c r="F259" s="2">
        <f>IF(LEN(B259)&gt;1,10,0)</f>
        <v>0</v>
      </c>
    </row>
    <row r="260" spans="1:6" ht="12.75">
      <c r="A260" s="1"/>
      <c r="B260" s="21"/>
      <c r="C260" s="101"/>
      <c r="D260" s="102"/>
      <c r="E260" s="103"/>
      <c r="F260" s="2">
        <f>IF(LEN(B260)&gt;1,10,0)</f>
        <v>0</v>
      </c>
    </row>
    <row r="261" spans="1:6" ht="12.75">
      <c r="A261" s="1"/>
      <c r="B261" s="21"/>
      <c r="C261" s="101"/>
      <c r="D261" s="102"/>
      <c r="E261" s="103"/>
      <c r="F261" s="2">
        <f>IF(LEN(B261)&gt;1,10,0)</f>
        <v>0</v>
      </c>
    </row>
    <row r="262" spans="1:6" ht="12.75" customHeight="1">
      <c r="A262" s="104" t="s">
        <v>5</v>
      </c>
      <c r="B262" s="105"/>
      <c r="C262" s="105"/>
      <c r="D262" s="105"/>
      <c r="E262" s="106"/>
      <c r="F262" s="13">
        <f>SUM(F259:F261)</f>
        <v>0</v>
      </c>
    </row>
    <row r="263" spans="1:3" ht="12.75">
      <c r="A263" s="107" t="s">
        <v>178</v>
      </c>
      <c r="B263" s="107"/>
      <c r="C263" s="108"/>
    </row>
    <row r="264" spans="1:3" ht="12.75">
      <c r="A264" s="60"/>
      <c r="B264" s="60"/>
      <c r="C264" s="60"/>
    </row>
    <row r="265" spans="1:6" ht="18" customHeight="1">
      <c r="A265" s="120" t="s">
        <v>175</v>
      </c>
      <c r="B265" s="120"/>
      <c r="C265" s="120"/>
      <c r="D265" s="120"/>
      <c r="E265" s="120"/>
      <c r="F265" s="120"/>
    </row>
    <row r="266" spans="1:6" ht="38.25">
      <c r="A266" s="54" t="s">
        <v>43</v>
      </c>
      <c r="B266" s="17" t="s">
        <v>48</v>
      </c>
      <c r="C266" s="101"/>
      <c r="D266" s="102"/>
      <c r="E266" s="103"/>
      <c r="F266" s="22" t="s">
        <v>51</v>
      </c>
    </row>
    <row r="267" spans="1:6" ht="12.75">
      <c r="A267" s="1">
        <v>1</v>
      </c>
      <c r="B267" s="17"/>
      <c r="C267" s="101"/>
      <c r="D267" s="102"/>
      <c r="E267" s="103"/>
      <c r="F267" s="2">
        <f>IF(LEN(B267)&gt;1,20,0)</f>
        <v>0</v>
      </c>
    </row>
    <row r="268" spans="1:6" ht="12.75">
      <c r="A268" s="1"/>
      <c r="B268" s="17"/>
      <c r="C268" s="101"/>
      <c r="D268" s="102"/>
      <c r="E268" s="103"/>
      <c r="F268" s="2">
        <f>IF(LEN(B268)&gt;1,20,0)</f>
        <v>0</v>
      </c>
    </row>
    <row r="269" spans="1:6" ht="12.75">
      <c r="A269" s="1"/>
      <c r="B269" s="17"/>
      <c r="C269" s="101"/>
      <c r="D269" s="102"/>
      <c r="E269" s="103"/>
      <c r="F269" s="2">
        <f>IF(LEN(B269)&gt;1,20,0)</f>
        <v>0</v>
      </c>
    </row>
    <row r="270" spans="1:6" ht="12.75" customHeight="1">
      <c r="A270" s="104" t="s">
        <v>5</v>
      </c>
      <c r="B270" s="105"/>
      <c r="C270" s="105"/>
      <c r="D270" s="105"/>
      <c r="E270" s="106"/>
      <c r="F270" s="2">
        <f>SUM(F267:F269)</f>
        <v>0</v>
      </c>
    </row>
    <row r="271" spans="1:3" ht="12.75">
      <c r="A271" s="107" t="s">
        <v>178</v>
      </c>
      <c r="B271" s="107"/>
      <c r="C271" s="108"/>
    </row>
    <row r="272" spans="1:3" ht="12.75">
      <c r="A272" s="60"/>
      <c r="B272" s="60"/>
      <c r="C272" s="60"/>
    </row>
    <row r="273" spans="1:6" ht="30" customHeight="1">
      <c r="A273" s="108" t="s">
        <v>52</v>
      </c>
      <c r="B273" s="108"/>
      <c r="C273" s="108"/>
      <c r="D273" s="108"/>
      <c r="E273" s="108"/>
      <c r="F273" s="108"/>
    </row>
    <row r="274" spans="1:6" ht="28.5" customHeight="1">
      <c r="A274" s="54" t="s">
        <v>43</v>
      </c>
      <c r="B274" s="17" t="s">
        <v>49</v>
      </c>
      <c r="C274" s="17" t="s">
        <v>50</v>
      </c>
      <c r="D274" s="101"/>
      <c r="E274" s="103"/>
      <c r="F274" s="22" t="s">
        <v>98</v>
      </c>
    </row>
    <row r="275" spans="1:6" ht="12.75">
      <c r="A275" s="1">
        <v>1</v>
      </c>
      <c r="B275" s="17"/>
      <c r="C275" s="17"/>
      <c r="D275" s="101"/>
      <c r="E275" s="103"/>
      <c r="F275" s="2">
        <f>IF(C275=2008,20,0)+IF(C275=2009,20,0)+IF(C275=2010,20,0)+IF(C275=2011,20,0)+IF(C275=2012,20,0)+IF(C275=2013,20,0)</f>
        <v>0</v>
      </c>
    </row>
    <row r="276" spans="1:6" ht="12.75">
      <c r="A276" s="1"/>
      <c r="B276" s="17"/>
      <c r="C276" s="17"/>
      <c r="D276" s="101"/>
      <c r="E276" s="103"/>
      <c r="F276" s="2">
        <f>IF(C276=2008,20,0)+IF(C276=2009,20,0)+IF(C276=2010,20,0)+IF(C276=2011,20,0)+IF(C276=2012,20,0)+IF(C276=2013,20,0)</f>
        <v>0</v>
      </c>
    </row>
    <row r="277" spans="1:6" ht="12.75">
      <c r="A277" s="1"/>
      <c r="B277" s="17"/>
      <c r="C277" s="17"/>
      <c r="D277" s="101"/>
      <c r="E277" s="103"/>
      <c r="F277" s="2">
        <f>IF(C277=2008,20,0)+IF(C277=2009,20,0)+IF(C277=2010,20,0)+IF(C277=2011,20,0)+IF(C277=2012,20,0)+IF(C277=2013,20,0)</f>
        <v>0</v>
      </c>
    </row>
    <row r="278" spans="1:6" ht="12.75" customHeight="1">
      <c r="A278" s="109" t="s">
        <v>5</v>
      </c>
      <c r="B278" s="109"/>
      <c r="C278" s="109"/>
      <c r="D278" s="109"/>
      <c r="E278" s="109"/>
      <c r="F278" s="13">
        <f>SUM(F275:F277)</f>
        <v>0</v>
      </c>
    </row>
    <row r="280" spans="1:6" ht="19.5" customHeight="1">
      <c r="A280" s="120" t="s">
        <v>196</v>
      </c>
      <c r="B280" s="120"/>
      <c r="C280" s="120"/>
      <c r="D280" s="120"/>
      <c r="E280" s="120"/>
      <c r="F280" s="120"/>
    </row>
    <row r="281" spans="1:6" ht="25.5">
      <c r="A281" s="54" t="s">
        <v>43</v>
      </c>
      <c r="B281" s="71" t="s">
        <v>49</v>
      </c>
      <c r="C281" s="71" t="s">
        <v>111</v>
      </c>
      <c r="D281" s="71" t="s">
        <v>112</v>
      </c>
      <c r="E281" s="54"/>
      <c r="F281" s="72" t="s">
        <v>53</v>
      </c>
    </row>
    <row r="282" spans="1:6" ht="12.75">
      <c r="A282" s="1">
        <v>1</v>
      </c>
      <c r="B282" s="17"/>
      <c r="C282" s="17"/>
      <c r="D282" s="17"/>
      <c r="E282" s="54"/>
      <c r="F282" s="2">
        <f>IF(LEN(D282)&gt;1,5,0)</f>
        <v>0</v>
      </c>
    </row>
    <row r="283" spans="1:6" ht="12.75">
      <c r="A283" s="1"/>
      <c r="B283" s="17"/>
      <c r="C283" s="17"/>
      <c r="D283" s="17"/>
      <c r="E283" s="54"/>
      <c r="F283" s="2">
        <f>IF(LEN(D283)&gt;1,5,0)</f>
        <v>0</v>
      </c>
    </row>
    <row r="284" spans="1:6" ht="12.75">
      <c r="A284" s="1"/>
      <c r="B284" s="17"/>
      <c r="C284" s="17"/>
      <c r="D284" s="17"/>
      <c r="E284" s="54"/>
      <c r="F284" s="2">
        <f>IF(LEN(D284)&gt;1,5,0)</f>
        <v>0</v>
      </c>
    </row>
    <row r="285" spans="1:8" ht="12.75" customHeight="1">
      <c r="A285" s="109" t="s">
        <v>5</v>
      </c>
      <c r="B285" s="109"/>
      <c r="C285" s="109"/>
      <c r="D285" s="109"/>
      <c r="E285" s="109"/>
      <c r="F285" s="13">
        <f>SUM(F282:F284)</f>
        <v>0</v>
      </c>
      <c r="G285" s="8"/>
      <c r="H285" s="14"/>
    </row>
    <row r="287" spans="1:6" ht="24" customHeight="1">
      <c r="A287" s="120" t="s">
        <v>176</v>
      </c>
      <c r="B287" s="120"/>
      <c r="C287" s="120"/>
      <c r="D287" s="120"/>
      <c r="E287" s="120"/>
      <c r="F287" s="120"/>
    </row>
    <row r="288" spans="1:6" ht="25.5">
      <c r="A288" s="54" t="s">
        <v>43</v>
      </c>
      <c r="B288" s="17" t="s">
        <v>54</v>
      </c>
      <c r="C288" s="17" t="s">
        <v>114</v>
      </c>
      <c r="D288" s="22" t="s">
        <v>113</v>
      </c>
      <c r="E288" s="22" t="s">
        <v>61</v>
      </c>
      <c r="F288" s="22" t="s">
        <v>55</v>
      </c>
    </row>
    <row r="289" spans="1:6" ht="12.75">
      <c r="A289" s="1">
        <v>1</v>
      </c>
      <c r="B289" s="17"/>
      <c r="C289" s="18"/>
      <c r="D289" s="2">
        <f>IF(LEN(B289)&gt;1,1,0)</f>
        <v>0</v>
      </c>
      <c r="E289" s="31">
        <f>IF(ISERROR(D289/C289),0,D289/C289)</f>
        <v>0</v>
      </c>
      <c r="F289" s="31">
        <f>100*E289</f>
        <v>0</v>
      </c>
    </row>
    <row r="290" spans="1:6" ht="12.75">
      <c r="A290" s="1"/>
      <c r="B290" s="17"/>
      <c r="C290" s="18"/>
      <c r="D290" s="2">
        <f>IF(LEN(B290)&gt;1,1,0)</f>
        <v>0</v>
      </c>
      <c r="E290" s="31">
        <f>IF(ISERROR(D290/C290),0,D290/C290)</f>
        <v>0</v>
      </c>
      <c r="F290" s="31">
        <f>100*E290</f>
        <v>0</v>
      </c>
    </row>
    <row r="291" spans="1:6" ht="12.75">
      <c r="A291" s="1"/>
      <c r="B291" s="17"/>
      <c r="C291" s="18"/>
      <c r="D291" s="2">
        <f>IF(LEN(B291)&gt;1,1,0)</f>
        <v>0</v>
      </c>
      <c r="E291" s="31">
        <f>IF(ISERROR(D291/C291),0,D291/C291)</f>
        <v>0</v>
      </c>
      <c r="F291" s="31">
        <f>100*E291</f>
        <v>0</v>
      </c>
    </row>
    <row r="292" spans="1:7" ht="12.75" customHeight="1">
      <c r="A292" s="104" t="s">
        <v>5</v>
      </c>
      <c r="B292" s="105"/>
      <c r="C292" s="105"/>
      <c r="D292" s="105"/>
      <c r="E292" s="105"/>
      <c r="F292" s="31">
        <f>SUM(F289:F291)</f>
        <v>0</v>
      </c>
      <c r="G292" s="14"/>
    </row>
    <row r="293" spans="1:7" s="3" customFormat="1" ht="12.75" customHeight="1">
      <c r="A293" s="107" t="s">
        <v>178</v>
      </c>
      <c r="B293" s="107"/>
      <c r="C293" s="107"/>
      <c r="D293" s="25"/>
      <c r="E293" s="25"/>
      <c r="F293" s="25"/>
      <c r="G293" s="14"/>
    </row>
    <row r="295" spans="1:6" ht="34.5" customHeight="1">
      <c r="A295" s="118" t="s">
        <v>89</v>
      </c>
      <c r="B295" s="118"/>
      <c r="C295" s="118"/>
      <c r="D295" s="118"/>
      <c r="E295" s="118"/>
      <c r="F295" s="69">
        <f>F255+F262+F270+F278+F285+F292</f>
        <v>0</v>
      </c>
    </row>
    <row r="298" spans="1:6" ht="18.75" customHeight="1">
      <c r="A298" s="131" t="s">
        <v>104</v>
      </c>
      <c r="B298" s="131"/>
      <c r="C298" s="131"/>
      <c r="D298" s="131"/>
      <c r="E298" s="131"/>
      <c r="F298" s="131"/>
    </row>
    <row r="300" spans="1:8" ht="51" customHeight="1">
      <c r="A300" s="114" t="s">
        <v>197</v>
      </c>
      <c r="B300" s="114"/>
      <c r="C300" s="114"/>
      <c r="D300" s="114"/>
      <c r="E300" s="114"/>
      <c r="F300" s="114"/>
      <c r="G300" s="68"/>
      <c r="H300" s="62"/>
    </row>
    <row r="301" spans="1:6" ht="25.5">
      <c r="A301" s="54" t="s">
        <v>0</v>
      </c>
      <c r="B301" s="17" t="s">
        <v>66</v>
      </c>
      <c r="C301" s="17" t="s">
        <v>65</v>
      </c>
      <c r="D301" s="17" t="s">
        <v>134</v>
      </c>
      <c r="E301" s="7"/>
      <c r="F301" s="22" t="s">
        <v>137</v>
      </c>
    </row>
    <row r="302" spans="1:6" ht="12.75">
      <c r="A302" s="1">
        <v>1</v>
      </c>
      <c r="B302" s="17"/>
      <c r="C302" s="17"/>
      <c r="D302" s="18"/>
      <c r="E302" s="74"/>
      <c r="F302" s="31">
        <f>IF(ISERROR(30/D302),0,30/D302)</f>
        <v>0</v>
      </c>
    </row>
    <row r="303" spans="1:6" ht="12.75">
      <c r="A303" s="1"/>
      <c r="B303" s="17"/>
      <c r="C303" s="17"/>
      <c r="D303" s="18"/>
      <c r="E303" s="73"/>
      <c r="F303" s="31">
        <f>IF(ISERROR(30/D303),0,30/D303)</f>
        <v>0</v>
      </c>
    </row>
    <row r="304" spans="1:6" ht="12.75">
      <c r="A304" s="1"/>
      <c r="B304" s="17"/>
      <c r="C304" s="17"/>
      <c r="D304" s="18"/>
      <c r="E304" s="73"/>
      <c r="F304" s="31">
        <f>IF(ISERROR(30/D304),0,30/D304)</f>
        <v>0</v>
      </c>
    </row>
    <row r="305" spans="1:6" ht="12.75" customHeight="1">
      <c r="A305" s="104" t="s">
        <v>5</v>
      </c>
      <c r="B305" s="105"/>
      <c r="C305" s="105"/>
      <c r="D305" s="105"/>
      <c r="E305" s="106"/>
      <c r="F305" s="31">
        <f>SUM(F302:F304)</f>
        <v>0</v>
      </c>
    </row>
    <row r="306" spans="1:5" s="3" customFormat="1" ht="12.75">
      <c r="A306" s="4"/>
      <c r="B306" s="4"/>
      <c r="C306" s="4"/>
      <c r="D306" s="4"/>
      <c r="E306" s="4"/>
    </row>
    <row r="308" spans="1:6" ht="18.75" customHeight="1">
      <c r="A308" s="116" t="s">
        <v>62</v>
      </c>
      <c r="B308" s="116"/>
      <c r="C308" s="116"/>
      <c r="D308" s="116"/>
      <c r="E308" s="116"/>
      <c r="F308" s="116"/>
    </row>
    <row r="309" spans="1:6" ht="25.5">
      <c r="A309" s="54" t="s">
        <v>0</v>
      </c>
      <c r="B309" s="17" t="s">
        <v>66</v>
      </c>
      <c r="C309" s="17" t="s">
        <v>67</v>
      </c>
      <c r="D309" s="17" t="s">
        <v>134</v>
      </c>
      <c r="E309" s="54"/>
      <c r="F309" s="22" t="s">
        <v>138</v>
      </c>
    </row>
    <row r="310" spans="1:6" ht="12.75">
      <c r="A310" s="1">
        <v>1</v>
      </c>
      <c r="B310" s="17"/>
      <c r="C310" s="17"/>
      <c r="D310" s="18"/>
      <c r="E310" s="54"/>
      <c r="F310" s="31">
        <f>IF(ISERROR(20/D310),0,20/D310)</f>
        <v>0</v>
      </c>
    </row>
    <row r="311" spans="1:6" ht="12.75">
      <c r="A311" s="1"/>
      <c r="B311" s="17"/>
      <c r="C311" s="17"/>
      <c r="D311" s="18"/>
      <c r="E311" s="54"/>
      <c r="F311" s="31">
        <f>IF(ISERROR(20/D311),0,20/D311)</f>
        <v>0</v>
      </c>
    </row>
    <row r="312" spans="1:6" ht="12.75">
      <c r="A312" s="1"/>
      <c r="B312" s="17"/>
      <c r="C312" s="17"/>
      <c r="D312" s="18"/>
      <c r="E312" s="54"/>
      <c r="F312" s="31">
        <f>IF(ISERROR(20/D312),0,20/D312)</f>
        <v>0</v>
      </c>
    </row>
    <row r="313" spans="1:6" ht="12.75" customHeight="1">
      <c r="A313" s="109" t="s">
        <v>5</v>
      </c>
      <c r="B313" s="109"/>
      <c r="C313" s="109"/>
      <c r="D313" s="109"/>
      <c r="E313" s="109"/>
      <c r="F313" s="31">
        <f>SUM(F310:F312)</f>
        <v>0</v>
      </c>
    </row>
    <row r="315" spans="1:6" ht="21" customHeight="1">
      <c r="A315" s="116" t="s">
        <v>68</v>
      </c>
      <c r="B315" s="116"/>
      <c r="C315" s="116"/>
      <c r="D315" s="116"/>
      <c r="E315" s="116"/>
      <c r="F315" s="116"/>
    </row>
    <row r="316" spans="1:6" ht="25.5">
      <c r="A316" s="54" t="s">
        <v>0</v>
      </c>
      <c r="B316" s="17" t="s">
        <v>66</v>
      </c>
      <c r="C316" s="17" t="s">
        <v>136</v>
      </c>
      <c r="D316" s="17" t="s">
        <v>135</v>
      </c>
      <c r="E316" s="54"/>
      <c r="F316" s="22" t="s">
        <v>139</v>
      </c>
    </row>
    <row r="317" spans="1:6" ht="12.75">
      <c r="A317" s="1">
        <v>1</v>
      </c>
      <c r="B317" s="17"/>
      <c r="C317" s="17"/>
      <c r="D317" s="18"/>
      <c r="E317" s="54"/>
      <c r="F317" s="31">
        <f>IF(ISERROR(50/D317),0,50/D317)</f>
        <v>0</v>
      </c>
    </row>
    <row r="318" spans="1:6" ht="12.75">
      <c r="A318" s="1"/>
      <c r="B318" s="17"/>
      <c r="C318" s="17"/>
      <c r="D318" s="18"/>
      <c r="E318" s="54"/>
      <c r="F318" s="31">
        <f>IF(ISERROR(50/D318),0,50/D318)</f>
        <v>0</v>
      </c>
    </row>
    <row r="319" spans="1:6" ht="12.75">
      <c r="A319" s="1"/>
      <c r="B319" s="17"/>
      <c r="C319" s="17"/>
      <c r="D319" s="18"/>
      <c r="E319" s="54"/>
      <c r="F319" s="31">
        <f>IF(ISERROR(50/D319),0,50/D319)</f>
        <v>0</v>
      </c>
    </row>
    <row r="320" spans="1:6" ht="12.75" customHeight="1">
      <c r="A320" s="109" t="s">
        <v>5</v>
      </c>
      <c r="B320" s="109"/>
      <c r="C320" s="109"/>
      <c r="D320" s="109"/>
      <c r="E320" s="109"/>
      <c r="F320" s="31">
        <f>SUM(F317:F319)</f>
        <v>0</v>
      </c>
    </row>
    <row r="322" spans="1:6" ht="22.5" customHeight="1">
      <c r="A322" s="114" t="s">
        <v>63</v>
      </c>
      <c r="B322" s="114"/>
      <c r="C322" s="114"/>
      <c r="D322" s="114"/>
      <c r="E322" s="114"/>
      <c r="F322" s="114"/>
    </row>
    <row r="323" spans="1:6" ht="25.5">
      <c r="A323" s="54" t="s">
        <v>0</v>
      </c>
      <c r="B323" s="17" t="s">
        <v>66</v>
      </c>
      <c r="C323" s="17" t="s">
        <v>69</v>
      </c>
      <c r="D323" s="17" t="s">
        <v>135</v>
      </c>
      <c r="E323" s="54"/>
      <c r="F323" s="22" t="s">
        <v>140</v>
      </c>
    </row>
    <row r="324" spans="1:6" ht="12.75">
      <c r="A324" s="1">
        <v>1</v>
      </c>
      <c r="B324" s="17"/>
      <c r="C324" s="17"/>
      <c r="D324" s="18"/>
      <c r="E324" s="54"/>
      <c r="F324" s="31">
        <f>IF(ISERROR(30/D324),0,30/D324)</f>
        <v>0</v>
      </c>
    </row>
    <row r="325" spans="1:6" ht="12.75">
      <c r="A325" s="1"/>
      <c r="B325" s="17"/>
      <c r="C325" s="17"/>
      <c r="D325" s="18"/>
      <c r="E325" s="54"/>
      <c r="F325" s="31">
        <f>IF(ISERROR(30/D325),0,30/D325)</f>
        <v>0</v>
      </c>
    </row>
    <row r="326" spans="1:6" ht="12.75">
      <c r="A326" s="1"/>
      <c r="B326" s="17"/>
      <c r="C326" s="17"/>
      <c r="D326" s="18"/>
      <c r="E326" s="54"/>
      <c r="F326" s="31">
        <f>IF(ISERROR(30/D326),0,30/D326)</f>
        <v>0</v>
      </c>
    </row>
    <row r="327" spans="1:6" ht="12.75" customHeight="1">
      <c r="A327" s="104" t="s">
        <v>5</v>
      </c>
      <c r="B327" s="105"/>
      <c r="C327" s="105"/>
      <c r="D327" s="105"/>
      <c r="E327" s="106"/>
      <c r="F327" s="31">
        <f>SUM(F324:F326)</f>
        <v>0</v>
      </c>
    </row>
    <row r="329" spans="1:6" ht="16.5" customHeight="1">
      <c r="A329" s="116" t="s">
        <v>198</v>
      </c>
      <c r="B329" s="116"/>
      <c r="C329" s="116"/>
      <c r="D329" s="116"/>
      <c r="E329" s="116"/>
      <c r="F329" s="116"/>
    </row>
    <row r="330" spans="1:6" ht="38.25">
      <c r="A330" s="54" t="s">
        <v>0</v>
      </c>
      <c r="B330" s="17" t="s">
        <v>66</v>
      </c>
      <c r="C330" s="17" t="s">
        <v>70</v>
      </c>
      <c r="D330" s="17" t="s">
        <v>135</v>
      </c>
      <c r="E330" s="54"/>
      <c r="F330" s="22" t="s">
        <v>141</v>
      </c>
    </row>
    <row r="331" spans="1:6" ht="12.75">
      <c r="A331" s="1">
        <v>1</v>
      </c>
      <c r="B331" s="17"/>
      <c r="C331" s="17"/>
      <c r="D331" s="18"/>
      <c r="E331" s="54"/>
      <c r="F331" s="31">
        <f>IF(ISERROR(20/D331),0,20/D331)</f>
        <v>0</v>
      </c>
    </row>
    <row r="332" spans="1:6" ht="12.75">
      <c r="A332" s="1"/>
      <c r="B332" s="17"/>
      <c r="C332" s="17"/>
      <c r="D332" s="18"/>
      <c r="E332" s="54"/>
      <c r="F332" s="31">
        <f>IF(ISERROR(20/D332),0,20/D332)</f>
        <v>0</v>
      </c>
    </row>
    <row r="333" spans="1:6" ht="12.75">
      <c r="A333" s="1"/>
      <c r="B333" s="17"/>
      <c r="C333" s="17"/>
      <c r="D333" s="18"/>
      <c r="E333" s="54"/>
      <c r="F333" s="31">
        <f>IF(ISERROR(20/D333),0,20/D333)</f>
        <v>0</v>
      </c>
    </row>
    <row r="334" spans="1:6" ht="12.75" customHeight="1">
      <c r="A334" s="104" t="s">
        <v>5</v>
      </c>
      <c r="B334" s="105"/>
      <c r="C334" s="105"/>
      <c r="D334" s="105"/>
      <c r="E334" s="106"/>
      <c r="F334" s="31">
        <f>SUM(F331:F333)</f>
        <v>0</v>
      </c>
    </row>
    <row r="336" spans="1:6" ht="19.5" customHeight="1">
      <c r="A336" s="116" t="s">
        <v>199</v>
      </c>
      <c r="B336" s="116"/>
      <c r="C336" s="116"/>
      <c r="D336" s="116"/>
      <c r="E336" s="116"/>
      <c r="F336" s="116"/>
    </row>
    <row r="337" spans="1:6" ht="25.5">
      <c r="A337" s="54" t="s">
        <v>0</v>
      </c>
      <c r="B337" s="17" t="s">
        <v>75</v>
      </c>
      <c r="C337" s="17" t="s">
        <v>71</v>
      </c>
      <c r="D337" s="17" t="s">
        <v>135</v>
      </c>
      <c r="E337" s="7"/>
      <c r="F337" s="22" t="s">
        <v>142</v>
      </c>
    </row>
    <row r="338" spans="1:6" ht="12.75">
      <c r="A338" s="1">
        <v>1</v>
      </c>
      <c r="B338" s="17"/>
      <c r="C338" s="17"/>
      <c r="D338" s="18"/>
      <c r="E338" s="73"/>
      <c r="F338" s="31">
        <f>IF(ISERROR(30/D338),0,30/D338)</f>
        <v>0</v>
      </c>
    </row>
    <row r="339" spans="1:6" ht="12.75">
      <c r="A339" s="1"/>
      <c r="B339" s="17"/>
      <c r="C339" s="17"/>
      <c r="D339" s="18"/>
      <c r="E339" s="73"/>
      <c r="F339" s="31">
        <f>IF(ISERROR(30/D339),0,30/D339)</f>
        <v>0</v>
      </c>
    </row>
    <row r="340" spans="1:6" ht="12.75">
      <c r="A340" s="1"/>
      <c r="B340" s="17"/>
      <c r="C340" s="17"/>
      <c r="D340" s="18"/>
      <c r="E340" s="73"/>
      <c r="F340" s="31">
        <f>IF(ISERROR(30/D340),0,30/D340)</f>
        <v>0</v>
      </c>
    </row>
    <row r="341" spans="1:6" ht="12.75" customHeight="1">
      <c r="A341" s="57" t="s">
        <v>5</v>
      </c>
      <c r="B341" s="58"/>
      <c r="C341" s="58"/>
      <c r="D341" s="58"/>
      <c r="E341" s="59"/>
      <c r="F341" s="75">
        <f>SUM(F338:F340)</f>
        <v>0</v>
      </c>
    </row>
    <row r="343" spans="1:8" ht="22.5" customHeight="1">
      <c r="A343" s="142" t="s">
        <v>200</v>
      </c>
      <c r="B343" s="114"/>
      <c r="C343" s="114"/>
      <c r="D343" s="114"/>
      <c r="E343" s="114"/>
      <c r="F343" s="114"/>
      <c r="G343" s="63"/>
      <c r="H343" s="63"/>
    </row>
    <row r="344" spans="1:6" ht="38.25">
      <c r="A344" s="54" t="s">
        <v>0</v>
      </c>
      <c r="B344" s="17" t="s">
        <v>75</v>
      </c>
      <c r="C344" s="17" t="s">
        <v>71</v>
      </c>
      <c r="D344" s="17" t="s">
        <v>73</v>
      </c>
      <c r="E344" s="17" t="s">
        <v>135</v>
      </c>
      <c r="F344" s="22" t="s">
        <v>143</v>
      </c>
    </row>
    <row r="345" spans="1:6" ht="12.75">
      <c r="A345" s="1">
        <v>1</v>
      </c>
      <c r="B345" s="17"/>
      <c r="C345" s="17"/>
      <c r="D345" s="17"/>
      <c r="E345" s="18"/>
      <c r="F345" s="31">
        <f>IF(ISERROR(20/E345),0,20/E345)</f>
        <v>0</v>
      </c>
    </row>
    <row r="346" spans="1:6" ht="12.75">
      <c r="A346" s="1"/>
      <c r="B346" s="17"/>
      <c r="C346" s="17"/>
      <c r="D346" s="17"/>
      <c r="E346" s="18"/>
      <c r="F346" s="31">
        <f>IF(ISERROR(20/E346),0,20/E346)</f>
        <v>0</v>
      </c>
    </row>
    <row r="347" spans="1:6" ht="12.75">
      <c r="A347" s="1"/>
      <c r="B347" s="17"/>
      <c r="C347" s="17"/>
      <c r="D347" s="17"/>
      <c r="E347" s="18"/>
      <c r="F347" s="31">
        <f>IF(ISERROR(20/E347),0,20/E347)</f>
        <v>0</v>
      </c>
    </row>
    <row r="348" spans="1:7" ht="12.75" customHeight="1">
      <c r="A348" s="109" t="s">
        <v>5</v>
      </c>
      <c r="B348" s="109"/>
      <c r="C348" s="109"/>
      <c r="D348" s="109"/>
      <c r="E348" s="109"/>
      <c r="F348" s="31">
        <f>SUM(F345:F347)</f>
        <v>0</v>
      </c>
      <c r="G348" s="14"/>
    </row>
    <row r="350" spans="1:8" ht="38.25" customHeight="1">
      <c r="A350" s="114" t="s">
        <v>105</v>
      </c>
      <c r="B350" s="114"/>
      <c r="C350" s="114"/>
      <c r="D350" s="114"/>
      <c r="E350" s="114"/>
      <c r="F350" s="114"/>
      <c r="G350" s="68"/>
      <c r="H350" s="62"/>
    </row>
    <row r="351" spans="1:6" ht="25.5">
      <c r="A351" s="54" t="s">
        <v>0</v>
      </c>
      <c r="B351" s="17" t="s">
        <v>66</v>
      </c>
      <c r="C351" s="17" t="s">
        <v>74</v>
      </c>
      <c r="D351" s="17" t="s">
        <v>135</v>
      </c>
      <c r="E351" s="54"/>
      <c r="F351" s="22" t="s">
        <v>144</v>
      </c>
    </row>
    <row r="352" spans="1:6" ht="12.75">
      <c r="A352" s="1">
        <v>1</v>
      </c>
      <c r="B352" s="17"/>
      <c r="C352" s="17"/>
      <c r="D352" s="18"/>
      <c r="E352" s="54"/>
      <c r="F352" s="31">
        <f>IF(ISERROR(15/D352),0,15/D352)</f>
        <v>0</v>
      </c>
    </row>
    <row r="353" spans="1:6" ht="12.75">
      <c r="A353" s="1"/>
      <c r="B353" s="17"/>
      <c r="C353" s="17"/>
      <c r="D353" s="18"/>
      <c r="E353" s="54"/>
      <c r="F353" s="31">
        <f>IF(ISERROR(15/D353),0,15/D353)</f>
        <v>0</v>
      </c>
    </row>
    <row r="354" spans="1:6" ht="12.75">
      <c r="A354" s="1"/>
      <c r="B354" s="17"/>
      <c r="C354" s="17"/>
      <c r="D354" s="18"/>
      <c r="E354" s="54"/>
      <c r="F354" s="31">
        <f>IF(ISERROR(15/D354),0,15/D354)</f>
        <v>0</v>
      </c>
    </row>
    <row r="355" spans="1:6" ht="12.75" customHeight="1">
      <c r="A355" s="109" t="s">
        <v>5</v>
      </c>
      <c r="B355" s="109"/>
      <c r="C355" s="109"/>
      <c r="D355" s="109"/>
      <c r="E355" s="109"/>
      <c r="F355" s="31">
        <f>SUM(F352:F354)</f>
        <v>0</v>
      </c>
    </row>
    <row r="356" ht="9" customHeight="1"/>
    <row r="357" spans="1:8" ht="31.5" customHeight="1">
      <c r="A357" s="114" t="s">
        <v>201</v>
      </c>
      <c r="B357" s="114"/>
      <c r="C357" s="114"/>
      <c r="D357" s="114"/>
      <c r="E357" s="114"/>
      <c r="F357" s="114"/>
      <c r="G357" s="68"/>
      <c r="H357" s="62"/>
    </row>
    <row r="358" spans="1:6" ht="25.5">
      <c r="A358" s="54" t="s">
        <v>0</v>
      </c>
      <c r="B358" s="17" t="s">
        <v>75</v>
      </c>
      <c r="C358" s="17" t="s">
        <v>74</v>
      </c>
      <c r="D358" s="17" t="s">
        <v>135</v>
      </c>
      <c r="E358" s="54"/>
      <c r="F358" s="22" t="s">
        <v>145</v>
      </c>
    </row>
    <row r="359" spans="1:6" ht="12.75">
      <c r="A359" s="1">
        <v>1</v>
      </c>
      <c r="B359" s="17"/>
      <c r="C359" s="17"/>
      <c r="D359" s="18"/>
      <c r="E359" s="54"/>
      <c r="F359" s="31">
        <f>IF(ISERROR(5/D359),0,5/D359)</f>
        <v>0</v>
      </c>
    </row>
    <row r="360" spans="1:6" ht="12.75">
      <c r="A360" s="1"/>
      <c r="B360" s="17"/>
      <c r="C360" s="17"/>
      <c r="D360" s="18"/>
      <c r="E360" s="54"/>
      <c r="F360" s="31">
        <f>IF(ISERROR(5/D360),0,5/D360)</f>
        <v>0</v>
      </c>
    </row>
    <row r="361" spans="1:6" ht="12.75">
      <c r="A361" s="1"/>
      <c r="B361" s="17"/>
      <c r="C361" s="17"/>
      <c r="D361" s="18"/>
      <c r="E361" s="54"/>
      <c r="F361" s="31">
        <f>IF(ISERROR(5/D361),0,5/D361)</f>
        <v>0</v>
      </c>
    </row>
    <row r="362" spans="1:6" ht="12.75" customHeight="1">
      <c r="A362" s="104" t="s">
        <v>5</v>
      </c>
      <c r="B362" s="105"/>
      <c r="C362" s="105"/>
      <c r="D362" s="105"/>
      <c r="E362" s="106"/>
      <c r="F362" s="31">
        <f>SUM(F359:F361)</f>
        <v>0</v>
      </c>
    </row>
    <row r="364" spans="1:8" ht="18.75" customHeight="1">
      <c r="A364" s="114" t="s">
        <v>202</v>
      </c>
      <c r="B364" s="114"/>
      <c r="C364" s="114"/>
      <c r="D364" s="114"/>
      <c r="E364" s="114"/>
      <c r="F364" s="114"/>
      <c r="G364" s="68"/>
      <c r="H364" s="62"/>
    </row>
    <row r="365" spans="1:6" ht="25.5">
      <c r="A365" s="54" t="s">
        <v>0</v>
      </c>
      <c r="B365" s="17" t="s">
        <v>75</v>
      </c>
      <c r="C365" s="17" t="s">
        <v>71</v>
      </c>
      <c r="D365" s="17" t="s">
        <v>76</v>
      </c>
      <c r="E365" s="17" t="s">
        <v>135</v>
      </c>
      <c r="F365" s="22" t="s">
        <v>146</v>
      </c>
    </row>
    <row r="366" spans="1:6" ht="12.75">
      <c r="A366" s="1">
        <v>1</v>
      </c>
      <c r="B366" s="17"/>
      <c r="C366" s="17"/>
      <c r="D366" s="17"/>
      <c r="E366" s="18"/>
      <c r="F366" s="31">
        <f>IF(ISERROR(5/E366),0,5/E366)</f>
        <v>0</v>
      </c>
    </row>
    <row r="367" spans="1:6" ht="12.75">
      <c r="A367" s="1"/>
      <c r="B367" s="17"/>
      <c r="C367" s="17"/>
      <c r="D367" s="17"/>
      <c r="E367" s="18"/>
      <c r="F367" s="31">
        <f>IF(ISERROR(5/E367),0,5/E367)</f>
        <v>0</v>
      </c>
    </row>
    <row r="368" spans="1:6" ht="12.75">
      <c r="A368" s="1"/>
      <c r="B368" s="17"/>
      <c r="C368" s="17"/>
      <c r="D368" s="17"/>
      <c r="E368" s="18"/>
      <c r="F368" s="31">
        <f>IF(ISERROR(5/E368),0,5/E368)</f>
        <v>0</v>
      </c>
    </row>
    <row r="369" spans="1:6" ht="12.75" customHeight="1">
      <c r="A369" s="104" t="s">
        <v>5</v>
      </c>
      <c r="B369" s="105"/>
      <c r="C369" s="105"/>
      <c r="D369" s="105"/>
      <c r="E369" s="106"/>
      <c r="F369" s="31">
        <f>SUM(F366:F368)</f>
        <v>0</v>
      </c>
    </row>
    <row r="371" spans="1:6" ht="24" customHeight="1">
      <c r="A371" s="114" t="s">
        <v>203</v>
      </c>
      <c r="B371" s="114"/>
      <c r="C371" s="114"/>
      <c r="D371" s="114"/>
      <c r="E371" s="114"/>
      <c r="F371" s="114"/>
    </row>
    <row r="372" spans="1:6" ht="25.5">
      <c r="A372" s="54" t="s">
        <v>0</v>
      </c>
      <c r="B372" s="17" t="s">
        <v>75</v>
      </c>
      <c r="C372" s="17" t="s">
        <v>3</v>
      </c>
      <c r="D372" s="17" t="s">
        <v>158</v>
      </c>
      <c r="E372" s="17" t="s">
        <v>135</v>
      </c>
      <c r="F372" s="22" t="s">
        <v>145</v>
      </c>
    </row>
    <row r="373" spans="1:6" ht="12.75">
      <c r="A373" s="1">
        <v>1</v>
      </c>
      <c r="B373" s="17"/>
      <c r="C373" s="17"/>
      <c r="D373" s="17"/>
      <c r="E373" s="18"/>
      <c r="F373" s="31">
        <f>IF(ISERROR(5/E373),0,5/E373)</f>
        <v>0</v>
      </c>
    </row>
    <row r="374" spans="1:6" ht="12.75">
      <c r="A374" s="1"/>
      <c r="B374" s="17"/>
      <c r="C374" s="17"/>
      <c r="D374" s="17"/>
      <c r="E374" s="18"/>
      <c r="F374" s="31">
        <f>IF(ISERROR(5/E374),0,5/E374)</f>
        <v>0</v>
      </c>
    </row>
    <row r="375" spans="1:6" ht="12.75">
      <c r="A375" s="1"/>
      <c r="B375" s="17"/>
      <c r="C375" s="17"/>
      <c r="D375" s="17"/>
      <c r="E375" s="18"/>
      <c r="F375" s="31">
        <f>IF(ISERROR(5/E375),0,5/E375)</f>
        <v>0</v>
      </c>
    </row>
    <row r="376" spans="1:6" ht="12.75">
      <c r="A376" s="109" t="s">
        <v>5</v>
      </c>
      <c r="B376" s="109"/>
      <c r="C376" s="109"/>
      <c r="D376" s="109"/>
      <c r="E376" s="109"/>
      <c r="F376" s="31">
        <f>SUM(F373:F375)</f>
        <v>0</v>
      </c>
    </row>
    <row r="378" spans="1:6" ht="18" customHeight="1">
      <c r="A378" s="111" t="s">
        <v>88</v>
      </c>
      <c r="B378" s="111"/>
      <c r="C378" s="111"/>
      <c r="D378" s="111"/>
      <c r="E378" s="111"/>
      <c r="F378" s="69">
        <f>F305+F313+F320+F327+F334+F341+F348+F355+F362+F369+F376</f>
        <v>0</v>
      </c>
    </row>
    <row r="381" spans="1:8" ht="36.75" customHeight="1">
      <c r="A381" s="121" t="s">
        <v>64</v>
      </c>
      <c r="B381" s="121"/>
      <c r="C381" s="121"/>
      <c r="D381" s="121"/>
      <c r="E381" s="121"/>
      <c r="F381" s="78">
        <f>0.4*P116+0.2*G166+0.1*G244+0.1*F295+0.2*F378</f>
        <v>0</v>
      </c>
      <c r="G381" s="3"/>
      <c r="H381" s="3"/>
    </row>
    <row r="384" ht="12.75">
      <c r="F384" s="70"/>
    </row>
  </sheetData>
  <sheetProtection/>
  <mergeCells count="180">
    <mergeCell ref="A371:F371"/>
    <mergeCell ref="A2:J2"/>
    <mergeCell ref="A3:J3"/>
    <mergeCell ref="A4:J4"/>
    <mergeCell ref="A5:J5"/>
    <mergeCell ref="A6:J6"/>
    <mergeCell ref="A250:F250"/>
    <mergeCell ref="A171:G171"/>
    <mergeCell ref="A178:G178"/>
    <mergeCell ref="A185:G185"/>
    <mergeCell ref="A355:E355"/>
    <mergeCell ref="A348:E348"/>
    <mergeCell ref="A327:E327"/>
    <mergeCell ref="A320:E320"/>
    <mergeCell ref="A376:E376"/>
    <mergeCell ref="A362:E362"/>
    <mergeCell ref="A322:F322"/>
    <mergeCell ref="A329:F329"/>
    <mergeCell ref="A336:F336"/>
    <mergeCell ref="A343:F343"/>
    <mergeCell ref="E97:O97"/>
    <mergeCell ref="I79:J79"/>
    <mergeCell ref="I80:J80"/>
    <mergeCell ref="I81:J81"/>
    <mergeCell ref="I82:J82"/>
    <mergeCell ref="A83:O83"/>
    <mergeCell ref="A86:I86"/>
    <mergeCell ref="A93:I93"/>
    <mergeCell ref="E103:J103"/>
    <mergeCell ref="E104:J104"/>
    <mergeCell ref="A113:O113"/>
    <mergeCell ref="E109:J109"/>
    <mergeCell ref="A57:O57"/>
    <mergeCell ref="A29:O29"/>
    <mergeCell ref="A62:O62"/>
    <mergeCell ref="A69:O69"/>
    <mergeCell ref="A43:O43"/>
    <mergeCell ref="I73:J73"/>
    <mergeCell ref="A59:E59"/>
    <mergeCell ref="A45:I45"/>
    <mergeCell ref="D56:O56"/>
    <mergeCell ref="I74:J74"/>
    <mergeCell ref="I75:J75"/>
    <mergeCell ref="A76:O76"/>
    <mergeCell ref="I72:J72"/>
    <mergeCell ref="D53:O53"/>
    <mergeCell ref="D54:O54"/>
    <mergeCell ref="D55:O55"/>
    <mergeCell ref="C254:E254"/>
    <mergeCell ref="C253:E253"/>
    <mergeCell ref="A98:O98"/>
    <mergeCell ref="E94:O94"/>
    <mergeCell ref="A60:I60"/>
    <mergeCell ref="A36:N36"/>
    <mergeCell ref="A50:O50"/>
    <mergeCell ref="A140:F140"/>
    <mergeCell ref="A118:I118"/>
    <mergeCell ref="A119:I119"/>
    <mergeCell ref="A21:O21"/>
    <mergeCell ref="E87:O87"/>
    <mergeCell ref="E88:O88"/>
    <mergeCell ref="A125:I125"/>
    <mergeCell ref="A257:F257"/>
    <mergeCell ref="D275:E275"/>
    <mergeCell ref="A192:G192"/>
    <mergeCell ref="A200:G200"/>
    <mergeCell ref="A262:E262"/>
    <mergeCell ref="A255:E255"/>
    <mergeCell ref="A135:G135"/>
    <mergeCell ref="A305:E305"/>
    <mergeCell ref="A313:E313"/>
    <mergeCell ref="A273:F273"/>
    <mergeCell ref="A280:F280"/>
    <mergeCell ref="A287:F287"/>
    <mergeCell ref="A298:F298"/>
    <mergeCell ref="A300:F300"/>
    <mergeCell ref="A308:F308"/>
    <mergeCell ref="D274:E274"/>
    <mergeCell ref="D136:E136"/>
    <mergeCell ref="A151:G151"/>
    <mergeCell ref="A163:F163"/>
    <mergeCell ref="A166:F166"/>
    <mergeCell ref="A143:G143"/>
    <mergeCell ref="A169:G169"/>
    <mergeCell ref="C258:E258"/>
    <mergeCell ref="C259:E259"/>
    <mergeCell ref="C260:E260"/>
    <mergeCell ref="C261:E261"/>
    <mergeCell ref="A295:E295"/>
    <mergeCell ref="A292:E292"/>
    <mergeCell ref="A285:E285"/>
    <mergeCell ref="A278:E278"/>
    <mergeCell ref="A265:F265"/>
    <mergeCell ref="A263:C263"/>
    <mergeCell ref="A315:F315"/>
    <mergeCell ref="A350:F350"/>
    <mergeCell ref="A222:G222"/>
    <mergeCell ref="A378:E378"/>
    <mergeCell ref="A369:E369"/>
    <mergeCell ref="A334:E334"/>
    <mergeCell ref="A357:F357"/>
    <mergeCell ref="A364:F364"/>
    <mergeCell ref="A234:F234"/>
    <mergeCell ref="A241:F241"/>
    <mergeCell ref="A207:G207"/>
    <mergeCell ref="A214:G214"/>
    <mergeCell ref="A229:G229"/>
    <mergeCell ref="A236:G236"/>
    <mergeCell ref="A71:J71"/>
    <mergeCell ref="A64:J64"/>
    <mergeCell ref="A148:F148"/>
    <mergeCell ref="A190:F190"/>
    <mergeCell ref="A212:F212"/>
    <mergeCell ref="A227:F227"/>
    <mergeCell ref="A381:E381"/>
    <mergeCell ref="A1:J1"/>
    <mergeCell ref="A38:K38"/>
    <mergeCell ref="A7:I7"/>
    <mergeCell ref="A9:I9"/>
    <mergeCell ref="A16:I16"/>
    <mergeCell ref="A24:I24"/>
    <mergeCell ref="A31:J31"/>
    <mergeCell ref="A15:N15"/>
    <mergeCell ref="A14:O14"/>
    <mergeCell ref="A244:F244"/>
    <mergeCell ref="A248:F248"/>
    <mergeCell ref="A100:I100"/>
    <mergeCell ref="A108:I108"/>
    <mergeCell ref="A52:I52"/>
    <mergeCell ref="E89:O89"/>
    <mergeCell ref="E90:O90"/>
    <mergeCell ref="A91:O91"/>
    <mergeCell ref="E101:J101"/>
    <mergeCell ref="E102:J102"/>
    <mergeCell ref="A271:C271"/>
    <mergeCell ref="A293:C293"/>
    <mergeCell ref="A78:J78"/>
    <mergeCell ref="E95:O95"/>
    <mergeCell ref="E96:O96"/>
    <mergeCell ref="A105:O105"/>
    <mergeCell ref="A219:F219"/>
    <mergeCell ref="A176:F176"/>
    <mergeCell ref="E110:J110"/>
    <mergeCell ref="E111:J111"/>
    <mergeCell ref="E112:J112"/>
    <mergeCell ref="A116:O116"/>
    <mergeCell ref="A132:F132"/>
    <mergeCell ref="D128:E128"/>
    <mergeCell ref="D129:E129"/>
    <mergeCell ref="D130:E130"/>
    <mergeCell ref="D131:E131"/>
    <mergeCell ref="A127:G127"/>
    <mergeCell ref="A120:I120"/>
    <mergeCell ref="A121:I121"/>
    <mergeCell ref="A205:F205"/>
    <mergeCell ref="D137:E137"/>
    <mergeCell ref="D138:E138"/>
    <mergeCell ref="D139:E139"/>
    <mergeCell ref="A156:F156"/>
    <mergeCell ref="D152:F152"/>
    <mergeCell ref="D153:F153"/>
    <mergeCell ref="D154:F154"/>
    <mergeCell ref="D155:F155"/>
    <mergeCell ref="A158:G158"/>
    <mergeCell ref="A197:F197"/>
    <mergeCell ref="A183:F183"/>
    <mergeCell ref="D159:F159"/>
    <mergeCell ref="D160:F160"/>
    <mergeCell ref="D161:F161"/>
    <mergeCell ref="D162:F162"/>
    <mergeCell ref="C252:E252"/>
    <mergeCell ref="C251:E251"/>
    <mergeCell ref="D276:E276"/>
    <mergeCell ref="D277:E277"/>
    <mergeCell ref="A270:E270"/>
    <mergeCell ref="C266:E266"/>
    <mergeCell ref="C267:E267"/>
    <mergeCell ref="C268:E268"/>
    <mergeCell ref="C269:E269"/>
    <mergeCell ref="A256:C256"/>
  </mergeCells>
  <printOptions/>
  <pageMargins left="0.7" right="0.7" top="0.75" bottom="0.75" header="0.3" footer="0.3"/>
  <pageSetup horizontalDpi="600" verticalDpi="600" orientation="landscape" paperSize="9" scale="68" r:id="rId1"/>
  <rowBreaks count="16" manualBreakCount="16">
    <brk id="29" max="255" man="1"/>
    <brk id="50" max="15" man="1"/>
    <brk id="76" max="255" man="1"/>
    <brk id="106" max="255" man="1"/>
    <brk id="123" max="255" man="1"/>
    <brk id="134" max="15" man="1"/>
    <brk id="142" max="255" man="1"/>
    <brk id="149" max="15" man="1"/>
    <brk id="167" max="255" man="1"/>
    <brk id="198" max="255" man="1"/>
    <brk id="221" max="255" man="1"/>
    <brk id="245" max="255" man="1"/>
    <brk id="296" max="15" man="1"/>
    <brk id="321" max="255" man="1"/>
    <brk id="342" max="255" man="1"/>
    <brk id="36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H1638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Augusta</dc:creator>
  <cp:keywords/>
  <dc:description/>
  <cp:lastModifiedBy>BiancaIrimie</cp:lastModifiedBy>
  <cp:lastPrinted>2013-01-16T15:13:51Z</cp:lastPrinted>
  <dcterms:created xsi:type="dcterms:W3CDTF">2013-01-15T09:54:01Z</dcterms:created>
  <dcterms:modified xsi:type="dcterms:W3CDTF">2017-03-01T07:40:44Z</dcterms:modified>
  <cp:category/>
  <cp:version/>
  <cp:contentType/>
  <cp:contentStatus/>
</cp:coreProperties>
</file>