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 name="Sheet2" sheetId="2" r:id="rId2"/>
    <sheet name="Sheet3" sheetId="3" r:id="rId3"/>
  </sheets>
  <definedNames>
    <definedName name="_xlfn.IFERROR" hidden="1">#NAME?</definedName>
    <definedName name="_xlnm.Print_Area" localSheetId="0">'Sheet1'!$A$1:$P$434</definedName>
  </definedNames>
  <calcPr fullCalcOnLoad="1"/>
</workbook>
</file>

<file path=xl/sharedStrings.xml><?xml version="1.0" encoding="utf-8"?>
<sst xmlns="http://schemas.openxmlformats.org/spreadsheetml/2006/main" count="542" uniqueCount="221">
  <si>
    <t>Nr. Crt.</t>
  </si>
  <si>
    <t>Editura</t>
  </si>
  <si>
    <t>Autori</t>
  </si>
  <si>
    <t>Anul</t>
  </si>
  <si>
    <t>Nic/Na</t>
  </si>
  <si>
    <t>Punctaj total</t>
  </si>
  <si>
    <t xml:space="preserve">Punctaj total </t>
  </si>
  <si>
    <t>Titlu articol</t>
  </si>
  <si>
    <t>1. Granturi câştigate de către unitatea de cercetare de la organizaţii internaţionale</t>
  </si>
  <si>
    <t>Denumire contract</t>
  </si>
  <si>
    <t>Titlu grant</t>
  </si>
  <si>
    <t>2. Granturi câştigate de către unitatea de cercetare de la organisme naţionale</t>
  </si>
  <si>
    <t xml:space="preserve">Nr. Crt. </t>
  </si>
  <si>
    <t>Denumire manifestare</t>
  </si>
  <si>
    <t xml:space="preserve">Punctaj             10p/manifestare </t>
  </si>
  <si>
    <t xml:space="preserve">Punctaj             5p/manifestare </t>
  </si>
  <si>
    <t>Nr.crt.</t>
  </si>
  <si>
    <t>Nr.crt</t>
  </si>
  <si>
    <t>Denumire studiu, serviciu</t>
  </si>
  <si>
    <t>Punctaj               5p/studiu, serviciu</t>
  </si>
  <si>
    <t>Punctaj total dezvoltare servicii (pct.6)</t>
  </si>
  <si>
    <t>Nr. Crt</t>
  </si>
  <si>
    <t>Nume și prenume conducător de doctorat</t>
  </si>
  <si>
    <t>Punctaj                20p/conducător de doctorat</t>
  </si>
  <si>
    <t>Nume și prenume doctorand</t>
  </si>
  <si>
    <t>Punctaj                10p/doctorand</t>
  </si>
  <si>
    <t>Nume și prenume bursier post-doctorat</t>
  </si>
  <si>
    <t>Nume și prenume cercetător</t>
  </si>
  <si>
    <t>Anul susținerii tezei</t>
  </si>
  <si>
    <t>Punctaj unitar           20p/post-doc</t>
  </si>
  <si>
    <t>4. Cercetători angajați în unitatea de cercetare care au susţinut teza de doctorat în intervalul supus evaluării</t>
  </si>
  <si>
    <t>Punctaj unitar               5p</t>
  </si>
  <si>
    <t>Nume și prenume tineri doctori</t>
  </si>
  <si>
    <t>Punctaj               100xNtd/Nc</t>
  </si>
  <si>
    <t xml:space="preserve">Punctaj         20×(Nic/Na)      </t>
  </si>
  <si>
    <t xml:space="preserve">Punctaj            15×(Nic/Na)       </t>
  </si>
  <si>
    <t xml:space="preserve">Punctaj                7×(Nic/Na)             </t>
  </si>
  <si>
    <t>Ntd/Nc</t>
  </si>
  <si>
    <t>Punctaj total criterii performanță științifică, atragere de fonduri, performanță dezvoltare, pregătire tineri şi prestigiu ştiinţific</t>
  </si>
  <si>
    <t>Nume și prenume</t>
  </si>
  <si>
    <t>Valoare Indice Hirsch</t>
  </si>
  <si>
    <t>Denumire societate științifică</t>
  </si>
  <si>
    <t>Denumire premiu</t>
  </si>
  <si>
    <t>Denumire societate științifică internațională</t>
  </si>
  <si>
    <t>Titlul revistei ISI/BDI</t>
  </si>
  <si>
    <t xml:space="preserve">Nume și prenume </t>
  </si>
  <si>
    <t>Denumire societate științifică națională</t>
  </si>
  <si>
    <t>Anul publicării</t>
  </si>
  <si>
    <t xml:space="preserve">Număr de citări /lucrare </t>
  </si>
  <si>
    <t>Punctaj          1×(Nic/Na)</t>
  </si>
  <si>
    <t>Anul prezentării</t>
  </si>
  <si>
    <t xml:space="preserve">Punctaj unitar       10p/conferință           </t>
  </si>
  <si>
    <t xml:space="preserve">Punctaj unitar       5p/conferință           </t>
  </si>
  <si>
    <t>Denumire manifestare științifică națională</t>
  </si>
  <si>
    <t xml:space="preserve">Punctaj             2xNic/Na        </t>
  </si>
  <si>
    <t>Nume și prenume membru al UC</t>
  </si>
  <si>
    <t>Punctaj total prestigiu ştiinţific (pct.8)</t>
  </si>
  <si>
    <t>Punctaj total pentru capacitatea de a pregăti superior tineri cercetători (pct.7)</t>
  </si>
  <si>
    <t>Punctaj total atragere fonduri de cercetare (pct.5)</t>
  </si>
  <si>
    <t>Punctaj total criterii  de performanţă în cercetarea științifică (pct.4)</t>
  </si>
  <si>
    <t>Denumire revistă</t>
  </si>
  <si>
    <t xml:space="preserve">Punctaj             5xNic/Na        </t>
  </si>
  <si>
    <t>Perioadă, Beneficiar</t>
  </si>
  <si>
    <t>Punctaj unitar               20p/cercetător</t>
  </si>
  <si>
    <t>Nic</t>
  </si>
  <si>
    <t>Na</t>
  </si>
  <si>
    <t>Titlu tratat/carte/monografie</t>
  </si>
  <si>
    <t>Np</t>
  </si>
  <si>
    <t>Punctaj  1p/citare</t>
  </si>
  <si>
    <t>Denumire BDI</t>
  </si>
  <si>
    <t>Institutie</t>
  </si>
  <si>
    <t>Doctorand</t>
  </si>
  <si>
    <t>Ntd</t>
  </si>
  <si>
    <t>Nc</t>
  </si>
  <si>
    <t>Titlu carte</t>
  </si>
  <si>
    <t>Np/Ntp</t>
  </si>
  <si>
    <t>Ntp</t>
  </si>
  <si>
    <t xml:space="preserve">Valoarea care a revenit UC </t>
  </si>
  <si>
    <t xml:space="preserve">Punctaj                  (10+ FI)×(Nic/Na)               </t>
  </si>
  <si>
    <t>Factor de impact cumulat               Σ (FI×(Nic/Na))</t>
  </si>
  <si>
    <t>3. Contracte extrabugetare obţinute de către unitatea de cercetare de la organizaţii internaţionale sau naţionale</t>
  </si>
  <si>
    <t>Denumire manifestare științifică internațională</t>
  </si>
  <si>
    <t>Director de proiect/responsabil partener în consorții (membru al UC)</t>
  </si>
  <si>
    <t>Responsabil contract (membru al UC)</t>
  </si>
  <si>
    <t xml:space="preserve">Numele organizației </t>
  </si>
  <si>
    <t xml:space="preserve">Autori </t>
  </si>
  <si>
    <t>Număr contract/an</t>
  </si>
  <si>
    <t>Autori studiu</t>
  </si>
  <si>
    <t>Număr UC din care face parte persoana</t>
  </si>
  <si>
    <t>Nr. UC din care face parte persoana</t>
  </si>
  <si>
    <t>Denumire Academie</t>
  </si>
  <si>
    <t>Punctaj       30p/nr. UC</t>
  </si>
  <si>
    <t>Punctaj     20p/nr. UC</t>
  </si>
  <si>
    <t>Punctaj             50p/nr. UC</t>
  </si>
  <si>
    <t>Punctaj      30p/nr. UC</t>
  </si>
  <si>
    <t>Punctaj       20p/nr. UC</t>
  </si>
  <si>
    <t>Punctaj             15p/nr. UC</t>
  </si>
  <si>
    <t>Punctaj               5p/nr. UC</t>
  </si>
  <si>
    <t>Punctaj        5p/nr. UC</t>
  </si>
  <si>
    <t>web</t>
  </si>
  <si>
    <t xml:space="preserve">Tip </t>
  </si>
  <si>
    <t>Titlu</t>
  </si>
  <si>
    <t>Titlu volum</t>
  </si>
  <si>
    <t>Localitate</t>
  </si>
  <si>
    <t>Editor</t>
  </si>
  <si>
    <t>Tip</t>
  </si>
  <si>
    <t>Tip conferintra</t>
  </si>
  <si>
    <t>Conferinta</t>
  </si>
  <si>
    <t>ISBN</t>
  </si>
  <si>
    <t>Nume si prenume doctorand</t>
  </si>
  <si>
    <t>Referința bibliografică a lucrării citate*</t>
  </si>
  <si>
    <t>*situația citărilor descărcată de pe site-ul http://www.isiknowledge.com; site-ul permite exportarea in corpore a unui tabel unic in care apar pe o coloana referinta bibliografica si pe alta numarul de citari</t>
  </si>
  <si>
    <t>Autori din UC*</t>
  </si>
  <si>
    <t>* Autori din unitatea de cercetare (UC): se preiau din celula 'Autori' doar acei autori care faceau parte la data respectiva din UC, separati prin virgule</t>
  </si>
  <si>
    <t>Valoarea totală a grantului care a revenit UC (in EUR)</t>
  </si>
  <si>
    <t>Punctaj 2-10p/grant</t>
  </si>
  <si>
    <t>Observatii</t>
  </si>
  <si>
    <t>NUMAI CELULELE MARCATE IN ROSU NECESITA INTRODUCEREA MANUALA DE DATE DE CATRE DVS (FUNCTIA PASTE ESTE PERMISA, DAR IN GENERAL PENTRU ACESTE CELULE NU EXISTA DATE COMPLETE PE CARE SA LE PUTETI FOLOSI DIN BAZA DE DATE A Managementului Cercetarii sau din Thomson-Reuters (ISI). Celulele din tabele care nu sunt marcate in nicio culoare sunt optionale si pot ramane goale.</t>
  </si>
  <si>
    <t>Valoarea totală a grantului care a revenit UC (in RON)</t>
  </si>
  <si>
    <t>Valoarea totală a contractului care a revenit UC (in RON)</t>
  </si>
  <si>
    <t>1. Conducători de doctorat care lucrează  în unitatea de cercetare *</t>
  </si>
  <si>
    <t xml:space="preserve">Editura </t>
  </si>
  <si>
    <t>An</t>
  </si>
  <si>
    <t>2. Doctoranzi care lucrează  în unitatea de cercetare*</t>
  </si>
  <si>
    <t>3. Bursieri post-doctorat care lucrează  în unitatea de cercetare*</t>
  </si>
  <si>
    <t>6. Raportul număr tineri doctori Ntd (sub 10 ani de la susţinerea tezei) / număr total de cercetători Nc *</t>
  </si>
  <si>
    <t>Autori din UC</t>
  </si>
  <si>
    <t>*situația la data depunerii cererii</t>
  </si>
  <si>
    <t>Punctaj  1-4p/grant</t>
  </si>
  <si>
    <t>Punctaj 0.5-3p/contract</t>
  </si>
  <si>
    <t>DOMENIUL II (ŞTIINŢE SOCIO-UMANE)</t>
  </si>
  <si>
    <t>Participanți</t>
  </si>
  <si>
    <t>Denumire program</t>
  </si>
  <si>
    <t>An început - An sfârșit</t>
  </si>
  <si>
    <t>Participanți din UC</t>
  </si>
  <si>
    <t>2. Participare la o expoziţie internă şi / sau internaţională cu exponate de patrimoniu</t>
  </si>
  <si>
    <t>Denumire expoziție/localitate</t>
  </si>
  <si>
    <t>3. Gestionarea şi conservarea unui fond  cultural şi / sau ştiinţific de interes naţional şi / sau internaţional</t>
  </si>
  <si>
    <t>Denumire fond</t>
  </si>
  <si>
    <t xml:space="preserve">Punctaj                   15×(Nic/Na)×(Np/Ntp)            </t>
  </si>
  <si>
    <t>15. O recenzie apărută într-o revistă de specialitate din străinătate (cotată ISI, Erih sau recunoscută în domeniul ştiinţelor umaniste)</t>
  </si>
  <si>
    <t>16. O recenzie apărută într-o revistă de specialitate din ţară recunoscută în domeniul de specialitate (cotată B+ sau B) sau indexată într-o bază internaţională de date (BDI)</t>
  </si>
  <si>
    <t>17. Un studiu ştiinţific sau un raport de specialitate legat de programul de cercetare, publicat pe internet sau pe suport electronic</t>
  </si>
  <si>
    <t>Adresa web, sau alte date de identificare unica</t>
  </si>
  <si>
    <t>22. Editarea de către unitatea de cercetare a unei reviste de specialitate</t>
  </si>
  <si>
    <t xml:space="preserve">Punctaj         20p/reviste        </t>
  </si>
  <si>
    <t xml:space="preserve">Punctaj        15×(Nic/Na)      </t>
  </si>
  <si>
    <t xml:space="preserve">Punctaj                15×(Nic/Na)  </t>
  </si>
  <si>
    <t>Punctaj          10×(Nic/Na)</t>
  </si>
  <si>
    <t>Punctaj          2×(Nic/Na)</t>
  </si>
  <si>
    <t>1. Participare la un program naţional de cercetări  (arheologice, etc)</t>
  </si>
  <si>
    <t>8. Un capitol dintr-o carte de specialitate apărută într-o editură consacrată din străinătate</t>
  </si>
  <si>
    <t>10.1. Un articol apărut într-o revistă de specialitate din străinătate cotată ISI</t>
  </si>
  <si>
    <t xml:space="preserve">10.2.  Un articol apărut într-o revistă de specialitate din străinătate indexata Erih sau recunoscută în domeniul ştiinţelor umaniste </t>
  </si>
  <si>
    <t>11. Număr de citări conform Web of Science (Thomson Reuters)</t>
  </si>
  <si>
    <t xml:space="preserve">12. Factor de impact cumulat conform Web of Science (Thomson Reuters)3 </t>
  </si>
  <si>
    <t>13. O carte apărută într-o editură consacrată din ţară</t>
  </si>
  <si>
    <t xml:space="preserve">14.1. Un articol apărut într-o revistă de specialitate din ţară recunoscută în domeniul de specialitate (cotată B+ sau B) </t>
  </si>
  <si>
    <t xml:space="preserve">14.2. Un articol apărut în alte reviste de specialitate din ţară indexate într-o bază internaţională de date (BDI) </t>
  </si>
  <si>
    <t xml:space="preserve">18. O conferinţă invitată/plenară/keynote prezentată la o manifestare ştiinţifică internaţională </t>
  </si>
  <si>
    <t>19. O conferinţă invitată/plenară/keynote prezentată la o manifestare ştiinţifică naţională</t>
  </si>
  <si>
    <t>20. O comunicare orală prezentată la o manifestare ştiinţifică internaţională</t>
  </si>
  <si>
    <t>21. O comunicare orală prezentată la o manifestare ştiinţifică naţională</t>
  </si>
  <si>
    <t xml:space="preserve">n = număr programe, tratate, cărţi, monografii, lucrări etc. </t>
  </si>
  <si>
    <t xml:space="preserve">2 În cazul lucrărilor apărute în mai multe volume, punctajul unitar se multiplică în mod corespunzător. </t>
  </si>
  <si>
    <t xml:space="preserve">Na - numărul total de autori, Nic - numărul de autori din unitatea de cercetare Np - numărul de pagini al capitolului, Ntp - numărul total de pagini.                                                                    </t>
  </si>
  <si>
    <t>Lista editurilor consacrate din ţară şi din străinătate, precum şi lista revistelor recunoscute în domeniul umanist (altele decât cele validate prin clasificări CNCS) urmează a fi stabilită prin consens de către reprezentanţii unităţilor de cercetare de specialitate din cadrul UBB.</t>
  </si>
  <si>
    <r>
      <t>6. O carte de referinţă (colectivă) apărută într-o editură consacrată din străinătate (dicţionar, lexicon, enciclopedie, atlas, volum de izvoare, instrument de lucru)</t>
    </r>
    <r>
      <rPr>
        <vertAlign val="superscript"/>
        <sz val="10"/>
        <color indexed="8"/>
        <rFont val="Times New Roman"/>
        <family val="1"/>
      </rPr>
      <t xml:space="preserve">2               </t>
    </r>
  </si>
  <si>
    <r>
      <t xml:space="preserve">8. Prestigiu ştiinţific </t>
    </r>
    <r>
      <rPr>
        <sz val="10"/>
        <color indexed="8"/>
        <rFont val="Times New Roman"/>
        <family val="1"/>
      </rPr>
      <t>(</t>
    </r>
    <r>
      <rPr>
        <b/>
        <i/>
        <sz val="10"/>
        <color indexed="8"/>
        <rFont val="Times New Roman"/>
        <family val="1"/>
      </rPr>
      <t>toată perioada de activitate</t>
    </r>
    <r>
      <rPr>
        <sz val="10"/>
        <color indexed="8"/>
        <rFont val="Times New Roman"/>
        <family val="1"/>
      </rPr>
      <t>) (20%)</t>
    </r>
  </si>
  <si>
    <t xml:space="preserve">Denumire </t>
  </si>
  <si>
    <t>Punctaj  20p/consultanta</t>
  </si>
  <si>
    <t>3. Studii de impact și servicii comandate de un beneficiar</t>
  </si>
  <si>
    <t>2. Consultanţă în probleme de specialitate solicitate de instituţii oficiale, concretizată în rapoarte scrise</t>
  </si>
  <si>
    <t>1. Elaborarea unui raport de specialitate solicitat de autorităţi competente ale Statului sau de o organizaţie nonguvernamentală</t>
  </si>
  <si>
    <r>
      <t xml:space="preserve">12. Editori invitați (guest editor) ai unor reviste naţionale/internaţionale (cotate de </t>
    </r>
    <r>
      <rPr>
        <i/>
        <sz val="10"/>
        <color indexed="8"/>
        <rFont val="Times New Roman"/>
        <family val="1"/>
      </rPr>
      <t>Web of Science</t>
    </r>
    <r>
      <rPr>
        <sz val="10"/>
        <color indexed="8"/>
        <rFont val="Times New Roman"/>
        <family val="1"/>
      </rPr>
      <t xml:space="preserve">, Thomson Reuters sau indexate într-o BDI) </t>
    </r>
    <r>
      <rPr>
        <vertAlign val="superscript"/>
        <sz val="10"/>
        <color indexed="8"/>
        <rFont val="Times New Roman"/>
        <family val="1"/>
      </rPr>
      <t xml:space="preserve">2 </t>
    </r>
  </si>
  <si>
    <t>8. Cercetători cu un indice Hirsch peste 8</t>
  </si>
  <si>
    <t>Punctaj            20p/nr. UC</t>
  </si>
  <si>
    <t>9. Un cercetător din unitatea de cercetare membru în conducerea unor organizaţii sau asociaţii naţionale de specialitate</t>
  </si>
  <si>
    <t>Punctaj      10p/nr. UC</t>
  </si>
  <si>
    <t>4. Un cercetător din unitatea de cercetare deţinător ai titlului doctor honoris causa</t>
  </si>
  <si>
    <t>5. Un cercetător din unitatea de cercetare membru de onoare al unei societăţi ştiinţifice naţionale/internaţionale</t>
  </si>
  <si>
    <t>6. Un cercetător din unitatea de cercetare membru în conducerea unor organizaţii internaţionale de specialitate</t>
  </si>
  <si>
    <t>7. Un cercetător din unitatea de cercetare membru ai unor organisme sau asociaţii de specialitate din străinătate</t>
  </si>
  <si>
    <t>Punctaj             20p/nr. UC</t>
  </si>
  <si>
    <t>Denumire societate stiintifica</t>
  </si>
  <si>
    <t>Denumire organizatie</t>
  </si>
  <si>
    <t>Denumire organism sau asociatie</t>
  </si>
  <si>
    <t>3. Un cercetător din unitatea de cercetare membru al Academiei Române sau a altor academii nationale</t>
  </si>
  <si>
    <t>2. Un cercetător din unitatea de cercetare membru în comitetele de redacţie ale unor reviste de specialitate ale Academiei Române sau ale unor reviste din ţară recunoscute în domeniul de specialitate</t>
  </si>
  <si>
    <t>1. Un cercetător din unitatea de cercetare membru în comitetele de redacţie ale unor reviste de specialitate internaţionale</t>
  </si>
  <si>
    <t>Perioada</t>
  </si>
  <si>
    <t xml:space="preserve">4. Manifestări ştiinţifice (congrese, conferinţe, simpozioane) sau școli de vară internaţionale organizate de unitatea de cercetare </t>
  </si>
  <si>
    <t>5. Manifestări ştiinţifice (congrese, conferinţe, simpozioane) sau școli de vară naţionale organizate de unitatea de cercetare</t>
  </si>
  <si>
    <t>5. Participări ale cercetătorilor ca membri în comisii de îndrumare a doctoranzilor</t>
  </si>
  <si>
    <t>10. Premii ale Academiei Române</t>
  </si>
  <si>
    <t>11. Premii (distincţii) ale unor societăţi ştiinţifice internaţionale obţinute printr-un proces de selecţie</t>
  </si>
  <si>
    <r>
      <t xml:space="preserve">13. Referent stiintific al unei reviste naţionale/internaţionale (cotată de </t>
    </r>
    <r>
      <rPr>
        <i/>
        <sz val="10"/>
        <color indexed="8"/>
        <rFont val="Times New Roman"/>
        <family val="1"/>
      </rPr>
      <t>Web of Science</t>
    </r>
    <r>
      <rPr>
        <sz val="10"/>
        <color indexed="8"/>
        <rFont val="Times New Roman"/>
        <family val="1"/>
      </rPr>
      <t>, Thomson Reuters sau indexată într-o BDI)</t>
    </r>
  </si>
  <si>
    <t>14. Premii (distincţii) ale unor societăţi ştiinţifice naţionale obţinute printr-un proces de selecţie</t>
  </si>
  <si>
    <t>15. Cercetători din unitatea de cercetare membri în comisii de analiză a tezelor de doctorat</t>
  </si>
  <si>
    <t>Celulele marcate in verde (continand factorii de impact) vor fi completate de catre Departamentul Cercetare si Management Programe, dar doritorii le pot completa si dansii, daca doresc o estimare imediata a punctajului la criteriile respective</t>
  </si>
  <si>
    <r>
      <t>4. O carte de specialitate apărută într-o editură consacrată din străinătate (carte de autor, ediţie critică de tip academic, ediţie critică a unui text inedit cu probleme de interpretare a grafiei, o traducere din limbi clasice)</t>
    </r>
    <r>
      <rPr>
        <vertAlign val="superscript"/>
        <sz val="10"/>
        <color indexed="8"/>
        <rFont val="Times New Roman"/>
        <family val="1"/>
      </rPr>
      <t>2</t>
    </r>
  </si>
  <si>
    <r>
      <t>5. O monografie apărută într-o editură consacrată din străinătate</t>
    </r>
    <r>
      <rPr>
        <vertAlign val="superscript"/>
        <sz val="10"/>
        <color indexed="8"/>
        <rFont val="Times New Roman"/>
        <family val="1"/>
      </rPr>
      <t>2</t>
    </r>
  </si>
  <si>
    <r>
      <t>7. O traducere a unei cărţi de specialitate, apărută în Editura Academiei Române sau într-o editură consacrată din ţară, însoţită de un studiu introductiv de specialitate</t>
    </r>
    <r>
      <rPr>
        <vertAlign val="superscript"/>
        <sz val="10"/>
        <color indexed="8"/>
        <rFont val="Times New Roman"/>
        <family val="1"/>
      </rPr>
      <t>2</t>
    </r>
  </si>
  <si>
    <t>Categoria</t>
  </si>
  <si>
    <t>ISSN</t>
  </si>
  <si>
    <t>Volum</t>
  </si>
  <si>
    <t>Punctaj Σ (FI×(Nic/Na))</t>
  </si>
  <si>
    <t>Suma Factorilor de impact cumulati de la pct. 9 și 10.1</t>
  </si>
  <si>
    <t>Revista</t>
  </si>
  <si>
    <t xml:space="preserve">Punctaj                 10×(Nic/Na)               </t>
  </si>
  <si>
    <t>9.1. O comunicare prezentată la o reuniune ştiinţifică internaţională publicată integral într-un volum apărut la o editură din străinătate</t>
  </si>
  <si>
    <t>Factor de impact</t>
  </si>
  <si>
    <t>9.2. O comunicare prezentată la o reuniune ştiinţifică internaţională publicată integral într-o revistă cotată de Web of Science (Thomson Reuters)</t>
  </si>
  <si>
    <t>Va rugam ca celulele marcate in galben sa le populati prin copy-paste  integral din fisierul Excel generat de baza de date a Managementului Cercetarii (ordinea coloanelor de aici este aceeasi ca in fisierul exportat de catre Managementul Cercetarii).</t>
  </si>
  <si>
    <t>Va rugam ca celulele marcate in albastru sa le populati integral (toata coloana respsectiva) cu date din baza de date Thomson-Reuters (ISI).</t>
  </si>
  <si>
    <t>Va rugam sa nu completati manual nimic in celulele marcate in gri; ele se completeaza automat.</t>
  </si>
  <si>
    <t xml:space="preserve">Factor de impact </t>
  </si>
  <si>
    <r>
      <t>5. Capacitatea de a atrage fonduri de cercetare (</t>
    </r>
    <r>
      <rPr>
        <b/>
        <i/>
        <sz val="10"/>
        <color indexed="8"/>
        <rFont val="Times New Roman"/>
        <family val="1"/>
      </rPr>
      <t>ultimii 4 ani</t>
    </r>
    <r>
      <rPr>
        <b/>
        <sz val="10"/>
        <color indexed="8"/>
        <rFont val="Times New Roman"/>
        <family val="1"/>
      </rPr>
      <t>; se vor lua in considerare doar sumele care au revenit unitatii de cercetare) (20%)</t>
    </r>
  </si>
  <si>
    <r>
      <t>7. Capacitatea de a pregăti superior tineri cercetători (</t>
    </r>
    <r>
      <rPr>
        <i/>
        <sz val="10"/>
        <color indexed="8"/>
        <rFont val="Times New Roman"/>
        <family val="1"/>
      </rPr>
      <t>ultimii 4 ani</t>
    </r>
    <r>
      <rPr>
        <b/>
        <sz val="10"/>
        <color indexed="8"/>
        <rFont val="Times New Roman"/>
        <family val="1"/>
      </rPr>
      <t>) (10%)</t>
    </r>
  </si>
  <si>
    <r>
      <t xml:space="preserve">6. Capacitatea de a dezvolta servicii, tehnologii, produse </t>
    </r>
    <r>
      <rPr>
        <i/>
        <sz val="10"/>
        <color indexed="8"/>
        <rFont val="Times New Roman"/>
        <family val="1"/>
      </rPr>
      <t>(ultimii 4 ani)</t>
    </r>
    <r>
      <rPr>
        <b/>
        <sz val="10"/>
        <color indexed="8"/>
        <rFont val="Times New Roman"/>
        <family val="1"/>
      </rPr>
      <t xml:space="preserve"> (10%)</t>
    </r>
  </si>
  <si>
    <r>
      <t xml:space="preserve">4. Criterii de performanţă în cercetarea ştiinţifică </t>
    </r>
    <r>
      <rPr>
        <b/>
        <i/>
        <sz val="10"/>
        <color indexed="8"/>
        <rFont val="Times New Roman"/>
        <family val="1"/>
      </rPr>
      <t>(se vor lua în calcul ultimii 4 ani)</t>
    </r>
    <r>
      <rPr>
        <b/>
        <sz val="10"/>
        <color indexed="8"/>
        <rFont val="Times New Roman"/>
        <family val="1"/>
      </rPr>
      <t xml:space="preserve"> (40%)</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</si>
</sst>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
    <numFmt numFmtId="173" formatCode="[$-418]d\ mmmm\ yyyy"/>
    <numFmt numFmtId="174" formatCode="0.0"/>
  </numFmts>
  <fonts count="52">
    <font>
      <sz val="11"/>
      <color theme="1"/>
      <name val="Calibri"/>
      <family val="2"/>
    </font>
    <font>
      <sz val="11"/>
      <color indexed="8"/>
      <name val="Calibri"/>
      <family val="2"/>
    </font>
    <font>
      <sz val="10"/>
      <color indexed="8"/>
      <name val="Times New Roman"/>
      <family val="1"/>
    </font>
    <font>
      <i/>
      <sz val="10"/>
      <color indexed="8"/>
      <name val="Times New Roman"/>
      <family val="1"/>
    </font>
    <font>
      <vertAlign val="superscript"/>
      <sz val="10"/>
      <color indexed="8"/>
      <name val="Times New Roman"/>
      <family val="1"/>
    </font>
    <font>
      <vertAlign val="superscript"/>
      <sz val="12"/>
      <color indexed="60"/>
      <name val="Times New Roman"/>
      <family val="1"/>
    </font>
    <font>
      <b/>
      <i/>
      <sz val="10"/>
      <color indexed="8"/>
      <name val="Times New Roman"/>
      <family val="1"/>
    </font>
    <font>
      <sz val="10"/>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Courier New"/>
      <family val="3"/>
    </font>
    <font>
      <sz val="10"/>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theme="1"/>
      <name val="Calibri"/>
      <family val="2"/>
    </font>
    <font>
      <b/>
      <sz val="10"/>
      <color theme="1"/>
      <name val="Calibri"/>
      <family val="2"/>
    </font>
    <font>
      <sz val="10"/>
      <color theme="1"/>
      <name val="Courier New"/>
      <family val="3"/>
    </font>
    <font>
      <sz val="10"/>
      <color rgb="FF333333"/>
      <name val="Times New Roman"/>
      <family val="1"/>
    </font>
    <font>
      <i/>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border>
    <border>
      <left style="medium">
        <color rgb="FF000000"/>
      </left>
      <right>
        <color indexed="63"/>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top/>
      <bottom style="thin"/>
    </border>
    <border>
      <left/>
      <right/>
      <top style="thin"/>
      <bottom style="thin"/>
    </border>
    <border>
      <left/>
      <right/>
      <top style="thin"/>
      <bottom/>
    </border>
    <border>
      <left style="thin"/>
      <right/>
      <top style="thin"/>
      <bottom>
        <color indexed="63"/>
      </bottom>
    </border>
    <border>
      <left/>
      <right style="thin"/>
      <top style="thin"/>
      <bottom>
        <color indexed="63"/>
      </bottom>
    </border>
    <border>
      <left style="medium"/>
      <right/>
      <top/>
      <bottom/>
    </border>
    <border>
      <left style="medium"/>
      <right>
        <color indexed="63"/>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6">
    <xf numFmtId="0" fontId="0" fillId="0" borderId="0" xfId="0" applyFont="1" applyAlignment="1">
      <alignment/>
    </xf>
    <xf numFmtId="1" fontId="45" fillId="0" borderId="10" xfId="0" applyNumberFormat="1" applyFont="1" applyBorder="1" applyAlignment="1">
      <alignment horizontal="right" vertical="top" wrapText="1"/>
    </xf>
    <xf numFmtId="1" fontId="45" fillId="33" borderId="10" xfId="0" applyNumberFormat="1" applyFont="1" applyFill="1" applyBorder="1" applyAlignment="1">
      <alignment horizontal="right" vertical="top" wrapText="1"/>
    </xf>
    <xf numFmtId="1" fontId="45" fillId="34" borderId="0" xfId="0" applyNumberFormat="1" applyFont="1" applyFill="1" applyAlignment="1">
      <alignment horizontal="left" vertical="top" wrapText="1"/>
    </xf>
    <xf numFmtId="1" fontId="45" fillId="34" borderId="0" xfId="0" applyNumberFormat="1" applyFont="1" applyFill="1" applyBorder="1" applyAlignment="1">
      <alignment horizontal="left" vertical="top" wrapText="1"/>
    </xf>
    <xf numFmtId="0" fontId="46" fillId="0" borderId="0" xfId="0" applyFont="1" applyBorder="1" applyAlignment="1">
      <alignment horizontal="left" vertical="top" wrapText="1"/>
    </xf>
    <xf numFmtId="0" fontId="45" fillId="0" borderId="0" xfId="0" applyFont="1" applyBorder="1" applyAlignment="1">
      <alignment horizontal="left" wrapText="1"/>
    </xf>
    <xf numFmtId="1" fontId="45" fillId="34" borderId="10" xfId="0" applyNumberFormat="1" applyFont="1" applyFill="1" applyBorder="1" applyAlignment="1">
      <alignment horizontal="left" vertical="top" wrapText="1"/>
    </xf>
    <xf numFmtId="1" fontId="45" fillId="34" borderId="0" xfId="0" applyNumberFormat="1" applyFont="1" applyFill="1" applyBorder="1" applyAlignment="1">
      <alignment vertical="top" wrapText="1"/>
    </xf>
    <xf numFmtId="9" fontId="45" fillId="34" borderId="0" xfId="57" applyFont="1" applyFill="1" applyBorder="1" applyAlignment="1">
      <alignment horizontal="center" vertical="top" wrapText="1"/>
    </xf>
    <xf numFmtId="9" fontId="45" fillId="34" borderId="0" xfId="57" applyFont="1" applyFill="1" applyBorder="1" applyAlignment="1">
      <alignment vertical="top" wrapText="1"/>
    </xf>
    <xf numFmtId="9" fontId="45" fillId="34" borderId="0" xfId="57" applyFont="1" applyFill="1" applyBorder="1" applyAlignment="1">
      <alignment horizontal="left" vertical="top" wrapText="1"/>
    </xf>
    <xf numFmtId="9" fontId="45" fillId="34" borderId="0" xfId="57" applyFont="1" applyFill="1" applyAlignment="1">
      <alignment horizontal="left" vertical="top" wrapText="1"/>
    </xf>
    <xf numFmtId="1" fontId="45" fillId="33" borderId="10" xfId="0" applyNumberFormat="1" applyFont="1" applyFill="1" applyBorder="1" applyAlignment="1">
      <alignment vertical="top" wrapText="1"/>
    </xf>
    <xf numFmtId="1" fontId="45" fillId="34" borderId="0" xfId="0" applyNumberFormat="1" applyFont="1" applyFill="1" applyBorder="1" applyAlignment="1">
      <alignment horizontal="right" vertical="top" wrapText="1"/>
    </xf>
    <xf numFmtId="1" fontId="46" fillId="35" borderId="10" xfId="0" applyNumberFormat="1" applyFont="1" applyFill="1" applyBorder="1" applyAlignment="1">
      <alignment horizontal="right" vertical="top" wrapText="1"/>
    </xf>
    <xf numFmtId="1" fontId="45" fillId="36" borderId="10" xfId="0" applyNumberFormat="1" applyFont="1" applyFill="1" applyBorder="1" applyAlignment="1">
      <alignment horizontal="left" vertical="top" wrapText="1"/>
    </xf>
    <xf numFmtId="1" fontId="45" fillId="37" borderId="10" xfId="0" applyNumberFormat="1" applyFont="1" applyFill="1" applyBorder="1" applyAlignment="1">
      <alignment horizontal="left" vertical="top" wrapText="1"/>
    </xf>
    <xf numFmtId="1" fontId="45" fillId="37" borderId="10" xfId="0" applyNumberFormat="1" applyFont="1" applyFill="1" applyBorder="1" applyAlignment="1">
      <alignment horizontal="right" vertical="top" wrapText="1"/>
    </xf>
    <xf numFmtId="1" fontId="45" fillId="38" borderId="10" xfId="0" applyNumberFormat="1" applyFont="1" applyFill="1" applyBorder="1" applyAlignment="1">
      <alignment horizontal="left" vertical="top" wrapText="1"/>
    </xf>
    <xf numFmtId="1" fontId="45" fillId="38" borderId="11" xfId="0" applyNumberFormat="1" applyFont="1" applyFill="1" applyBorder="1" applyAlignment="1">
      <alignment horizontal="left" vertical="top" wrapText="1"/>
    </xf>
    <xf numFmtId="1" fontId="45" fillId="37" borderId="11" xfId="0" applyNumberFormat="1" applyFont="1" applyFill="1" applyBorder="1" applyAlignment="1">
      <alignment horizontal="left" vertical="top" wrapText="1"/>
    </xf>
    <xf numFmtId="1" fontId="45" fillId="33" borderId="10" xfId="0" applyNumberFormat="1" applyFont="1" applyFill="1" applyBorder="1" applyAlignment="1">
      <alignment horizontal="left" vertical="top" wrapText="1"/>
    </xf>
    <xf numFmtId="1" fontId="45" fillId="37" borderId="12" xfId="0" applyNumberFormat="1" applyFont="1" applyFill="1" applyBorder="1" applyAlignment="1">
      <alignment horizontal="left" vertical="top" wrapText="1"/>
    </xf>
    <xf numFmtId="1" fontId="45" fillId="36" borderId="12" xfId="0" applyNumberFormat="1" applyFont="1" applyFill="1" applyBorder="1" applyAlignment="1">
      <alignment horizontal="left" vertical="top" wrapText="1"/>
    </xf>
    <xf numFmtId="1" fontId="45" fillId="34" borderId="0" xfId="0" applyNumberFormat="1" applyFont="1" applyFill="1" applyBorder="1" applyAlignment="1">
      <alignment horizontal="center" vertical="top" wrapText="1"/>
    </xf>
    <xf numFmtId="1" fontId="45" fillId="34" borderId="10" xfId="0" applyNumberFormat="1" applyFont="1" applyFill="1" applyBorder="1" applyAlignment="1">
      <alignment horizontal="center" vertical="top" wrapText="1"/>
    </xf>
    <xf numFmtId="1" fontId="45" fillId="39" borderId="10" xfId="0" applyNumberFormat="1" applyFont="1" applyFill="1" applyBorder="1" applyAlignment="1">
      <alignment horizontal="left" vertical="top" wrapText="1"/>
    </xf>
    <xf numFmtId="2" fontId="45" fillId="33" borderId="10" xfId="0" applyNumberFormat="1" applyFont="1" applyFill="1" applyBorder="1" applyAlignment="1">
      <alignment horizontal="right" vertical="top" wrapText="1"/>
    </xf>
    <xf numFmtId="2" fontId="45" fillId="33" borderId="12" xfId="0" applyNumberFormat="1" applyFont="1" applyFill="1" applyBorder="1" applyAlignment="1">
      <alignment horizontal="right" vertical="top" wrapText="1"/>
    </xf>
    <xf numFmtId="1" fontId="45" fillId="0" borderId="12" xfId="0" applyNumberFormat="1" applyFont="1" applyBorder="1" applyAlignment="1">
      <alignment horizontal="right" vertical="top" wrapText="1"/>
    </xf>
    <xf numFmtId="2" fontId="45" fillId="33" borderId="10" xfId="0" applyNumberFormat="1" applyFont="1" applyFill="1" applyBorder="1" applyAlignment="1">
      <alignment vertical="top" wrapText="1"/>
    </xf>
    <xf numFmtId="2" fontId="45" fillId="33" borderId="12" xfId="0" applyNumberFormat="1" applyFont="1" applyFill="1" applyBorder="1" applyAlignment="1">
      <alignment vertical="top" wrapText="1"/>
    </xf>
    <xf numFmtId="0" fontId="47" fillId="36" borderId="13" xfId="0" applyFont="1" applyFill="1" applyBorder="1" applyAlignment="1">
      <alignment wrapText="1"/>
    </xf>
    <xf numFmtId="0" fontId="47" fillId="36" borderId="14" xfId="0" applyFont="1" applyFill="1" applyBorder="1" applyAlignment="1">
      <alignment wrapText="1"/>
    </xf>
    <xf numFmtId="0" fontId="48" fillId="0" borderId="0" xfId="0" applyFont="1" applyBorder="1" applyAlignment="1">
      <alignment wrapText="1"/>
    </xf>
    <xf numFmtId="0" fontId="45" fillId="33" borderId="10" xfId="0" applyFont="1" applyFill="1" applyBorder="1" applyAlignment="1">
      <alignment horizontal="left" vertical="top" wrapText="1"/>
    </xf>
    <xf numFmtId="1" fontId="45" fillId="37" borderId="10" xfId="0" applyNumberFormat="1" applyFont="1" applyFill="1" applyBorder="1" applyAlignment="1">
      <alignment horizontal="center" vertical="top" wrapText="1"/>
    </xf>
    <xf numFmtId="1" fontId="45" fillId="34" borderId="12" xfId="0" applyNumberFormat="1" applyFont="1" applyFill="1" applyBorder="1" applyAlignment="1">
      <alignment horizontal="left" vertical="top" wrapText="1"/>
    </xf>
    <xf numFmtId="0" fontId="45" fillId="0" borderId="0" xfId="0" applyFont="1" applyAlignment="1">
      <alignment horizontal="left" wrapText="1"/>
    </xf>
    <xf numFmtId="0" fontId="45" fillId="36" borderId="10" xfId="0" applyFont="1" applyFill="1" applyBorder="1" applyAlignment="1">
      <alignment horizontal="left" vertical="top" wrapText="1"/>
    </xf>
    <xf numFmtId="172" fontId="45" fillId="36" borderId="10" xfId="0" applyNumberFormat="1" applyFont="1" applyFill="1" applyBorder="1" applyAlignment="1">
      <alignment horizontal="left" vertical="top" wrapText="1"/>
    </xf>
    <xf numFmtId="1" fontId="45" fillId="33" borderId="15" xfId="0" applyNumberFormat="1" applyFont="1" applyFill="1" applyBorder="1" applyAlignment="1">
      <alignment horizontal="left" vertical="top" wrapText="1"/>
    </xf>
    <xf numFmtId="0" fontId="45" fillId="36" borderId="11" xfId="0" applyFont="1" applyFill="1" applyBorder="1" applyAlignment="1">
      <alignment horizontal="left" vertical="top" wrapText="1"/>
    </xf>
    <xf numFmtId="2" fontId="46" fillId="35" borderId="10" xfId="0" applyNumberFormat="1" applyFont="1" applyFill="1" applyBorder="1" applyAlignment="1">
      <alignment horizontal="right" vertical="top" wrapText="1"/>
    </xf>
    <xf numFmtId="1" fontId="45" fillId="0" borderId="0" xfId="0" applyNumberFormat="1" applyFont="1" applyAlignment="1">
      <alignment wrapText="1"/>
    </xf>
    <xf numFmtId="1" fontId="45" fillId="34" borderId="10" xfId="0" applyNumberFormat="1" applyFont="1" applyFill="1" applyBorder="1" applyAlignment="1">
      <alignment horizontal="right" vertical="top" wrapText="1"/>
    </xf>
    <xf numFmtId="2" fontId="45" fillId="34" borderId="10" xfId="0" applyNumberFormat="1" applyFont="1" applyFill="1" applyBorder="1" applyAlignment="1">
      <alignment horizontal="right" vertical="top" wrapText="1"/>
    </xf>
    <xf numFmtId="2" fontId="45" fillId="33" borderId="15" xfId="0" applyNumberFormat="1" applyFont="1" applyFill="1" applyBorder="1" applyAlignment="1">
      <alignment horizontal="right" vertical="top" wrapText="1"/>
    </xf>
    <xf numFmtId="1" fontId="45" fillId="0" borderId="0" xfId="0" applyNumberFormat="1" applyFont="1" applyFill="1" applyAlignment="1">
      <alignment horizontal="left" vertical="top" wrapText="1"/>
    </xf>
    <xf numFmtId="2" fontId="46" fillId="40" borderId="10" xfId="0" applyNumberFormat="1" applyFont="1" applyFill="1" applyBorder="1" applyAlignment="1">
      <alignment vertical="top" wrapText="1"/>
    </xf>
    <xf numFmtId="1" fontId="45" fillId="0" borderId="0" xfId="0" applyNumberFormat="1" applyFont="1" applyBorder="1" applyAlignment="1">
      <alignment horizontal="left" vertical="top" wrapText="1"/>
    </xf>
    <xf numFmtId="1" fontId="45" fillId="33" borderId="10" xfId="0" applyNumberFormat="1" applyFont="1" applyFill="1" applyBorder="1" applyAlignment="1">
      <alignment horizontal="center" vertical="top" wrapText="1"/>
    </xf>
    <xf numFmtId="0" fontId="45" fillId="0" borderId="0" xfId="0" applyFont="1" applyAlignment="1">
      <alignment horizontal="left" vertical="top" wrapText="1"/>
    </xf>
    <xf numFmtId="1" fontId="45" fillId="0" borderId="10" xfId="0" applyNumberFormat="1" applyFont="1" applyBorder="1" applyAlignment="1">
      <alignment horizontal="left" vertical="top" wrapText="1"/>
    </xf>
    <xf numFmtId="1" fontId="46" fillId="0" borderId="0" xfId="0" applyNumberFormat="1" applyFont="1" applyAlignment="1">
      <alignment horizontal="left" vertical="top" wrapText="1"/>
    </xf>
    <xf numFmtId="1" fontId="45" fillId="0" borderId="0" xfId="0" applyNumberFormat="1" applyFont="1" applyAlignment="1">
      <alignment horizontal="left" vertical="top" wrapText="1"/>
    </xf>
    <xf numFmtId="0" fontId="45" fillId="0" borderId="0" xfId="0" applyFont="1" applyBorder="1" applyAlignment="1">
      <alignment horizontal="left" vertical="top" wrapText="1"/>
    </xf>
    <xf numFmtId="1" fontId="45" fillId="0" borderId="12" xfId="0" applyNumberFormat="1" applyFont="1" applyBorder="1" applyAlignment="1">
      <alignment horizontal="left" vertical="top" wrapText="1"/>
    </xf>
    <xf numFmtId="1" fontId="45" fillId="37" borderId="12" xfId="0" applyNumberFormat="1" applyFont="1" applyFill="1" applyBorder="1" applyAlignment="1">
      <alignment horizontal="right" vertical="top" wrapText="1"/>
    </xf>
    <xf numFmtId="1" fontId="45" fillId="39" borderId="10" xfId="0" applyNumberFormat="1" applyFont="1" applyFill="1" applyBorder="1" applyAlignment="1">
      <alignment horizontal="right" vertical="top" wrapText="1"/>
    </xf>
    <xf numFmtId="1" fontId="45" fillId="39" borderId="12" xfId="0" applyNumberFormat="1" applyFont="1" applyFill="1" applyBorder="1" applyAlignment="1">
      <alignment horizontal="right" vertical="top" wrapText="1"/>
    </xf>
    <xf numFmtId="1" fontId="45" fillId="36" borderId="10" xfId="0" applyNumberFormat="1" applyFont="1" applyFill="1" applyBorder="1" applyAlignment="1">
      <alignment horizontal="right" vertical="top" wrapText="1"/>
    </xf>
    <xf numFmtId="1" fontId="45" fillId="36" borderId="12" xfId="0" applyNumberFormat="1" applyFont="1" applyFill="1" applyBorder="1" applyAlignment="1">
      <alignment horizontal="right" vertical="top" wrapText="1"/>
    </xf>
    <xf numFmtId="1" fontId="45" fillId="38" borderId="11" xfId="0" applyNumberFormat="1" applyFont="1" applyFill="1" applyBorder="1" applyAlignment="1">
      <alignment horizontal="right" vertical="top" wrapText="1"/>
    </xf>
    <xf numFmtId="2" fontId="45" fillId="37" borderId="10" xfId="0" applyNumberFormat="1" applyFont="1" applyFill="1" applyBorder="1" applyAlignment="1">
      <alignment horizontal="left" vertical="top" wrapText="1"/>
    </xf>
    <xf numFmtId="2" fontId="45" fillId="37" borderId="12" xfId="0" applyNumberFormat="1" applyFont="1" applyFill="1" applyBorder="1" applyAlignment="1">
      <alignment horizontal="left" vertical="top" wrapText="1"/>
    </xf>
    <xf numFmtId="2" fontId="45" fillId="34" borderId="0" xfId="0" applyNumberFormat="1" applyFont="1" applyFill="1" applyBorder="1" applyAlignment="1">
      <alignment horizontal="left" vertical="top" wrapText="1"/>
    </xf>
    <xf numFmtId="2" fontId="45" fillId="34" borderId="0" xfId="0" applyNumberFormat="1" applyFont="1" applyFill="1" applyAlignment="1">
      <alignment horizontal="left" vertical="top" wrapText="1"/>
    </xf>
    <xf numFmtId="2" fontId="45" fillId="0" borderId="0" xfId="0" applyNumberFormat="1" applyFont="1" applyBorder="1" applyAlignment="1">
      <alignment horizontal="left" vertical="top" wrapText="1"/>
    </xf>
    <xf numFmtId="2" fontId="45" fillId="0" borderId="0" xfId="0" applyNumberFormat="1" applyFont="1" applyAlignment="1">
      <alignment horizontal="left" vertical="top" wrapText="1"/>
    </xf>
    <xf numFmtId="1" fontId="46" fillId="0" borderId="0" xfId="0" applyNumberFormat="1" applyFont="1" applyAlignment="1">
      <alignment wrapText="1"/>
    </xf>
    <xf numFmtId="2" fontId="45" fillId="0" borderId="0" xfId="0" applyNumberFormat="1" applyFont="1" applyFill="1" applyBorder="1" applyAlignment="1">
      <alignment horizontal="left" vertical="top" wrapText="1"/>
    </xf>
    <xf numFmtId="1" fontId="46" fillId="0" borderId="10" xfId="0" applyNumberFormat="1" applyFont="1" applyBorder="1" applyAlignment="1">
      <alignment horizontal="left" vertical="top" wrapText="1"/>
    </xf>
    <xf numFmtId="0" fontId="47" fillId="36" borderId="16" xfId="0" applyFont="1" applyFill="1" applyBorder="1" applyAlignment="1">
      <alignment wrapText="1"/>
    </xf>
    <xf numFmtId="0" fontId="47" fillId="36" borderId="17" xfId="0" applyFont="1" applyFill="1" applyBorder="1" applyAlignment="1">
      <alignment wrapText="1"/>
    </xf>
    <xf numFmtId="0" fontId="47" fillId="36" borderId="10" xfId="0" applyFont="1" applyFill="1" applyBorder="1" applyAlignment="1">
      <alignment wrapText="1"/>
    </xf>
    <xf numFmtId="2" fontId="45" fillId="33" borderId="10" xfId="0" applyNumberFormat="1" applyFont="1" applyFill="1" applyBorder="1" applyAlignment="1">
      <alignment horizontal="left" vertical="top" wrapText="1"/>
    </xf>
    <xf numFmtId="1" fontId="46" fillId="0" borderId="0" xfId="0" applyNumberFormat="1" applyFont="1" applyFill="1" applyBorder="1" applyAlignment="1">
      <alignment horizontal="left" vertical="top" wrapText="1"/>
    </xf>
    <xf numFmtId="1" fontId="46" fillId="0" borderId="0" xfId="0" applyNumberFormat="1" applyFont="1" applyFill="1" applyAlignment="1">
      <alignment horizontal="left" vertical="top"/>
    </xf>
    <xf numFmtId="1" fontId="46" fillId="0" borderId="0" xfId="0" applyNumberFormat="1" applyFont="1" applyFill="1" applyBorder="1" applyAlignment="1">
      <alignment horizontal="left" vertical="top"/>
    </xf>
    <xf numFmtId="2" fontId="45" fillId="34" borderId="10" xfId="0" applyNumberFormat="1" applyFont="1" applyFill="1" applyBorder="1" applyAlignment="1">
      <alignment horizontal="left" vertical="top" wrapText="1"/>
    </xf>
    <xf numFmtId="1" fontId="45" fillId="33" borderId="10" xfId="0" applyNumberFormat="1" applyFont="1" applyFill="1" applyBorder="1" applyAlignment="1">
      <alignment horizontal="right" readingOrder="1"/>
    </xf>
    <xf numFmtId="0" fontId="45" fillId="33" borderId="10" xfId="0" applyFont="1" applyFill="1" applyBorder="1" applyAlignment="1">
      <alignment horizontal="right" readingOrder="1"/>
    </xf>
    <xf numFmtId="1" fontId="45" fillId="33" borderId="18" xfId="0" applyNumberFormat="1" applyFont="1" applyFill="1" applyBorder="1" applyAlignment="1">
      <alignment horizontal="right" readingOrder="1"/>
    </xf>
    <xf numFmtId="0" fontId="45" fillId="33" borderId="19" xfId="0" applyFont="1" applyFill="1" applyBorder="1" applyAlignment="1">
      <alignment horizontal="right" readingOrder="1"/>
    </xf>
    <xf numFmtId="1" fontId="45" fillId="33" borderId="20" xfId="0" applyNumberFormat="1" applyFont="1" applyFill="1" applyBorder="1" applyAlignment="1">
      <alignment horizontal="right" readingOrder="1"/>
    </xf>
    <xf numFmtId="0" fontId="45" fillId="33" borderId="21" xfId="0" applyFont="1" applyFill="1" applyBorder="1" applyAlignment="1">
      <alignment horizontal="right" readingOrder="1"/>
    </xf>
    <xf numFmtId="1" fontId="49" fillId="33" borderId="18" xfId="0" applyNumberFormat="1" applyFont="1" applyFill="1" applyBorder="1" applyAlignment="1">
      <alignment horizontal="right" readingOrder="1"/>
    </xf>
    <xf numFmtId="0" fontId="49" fillId="33" borderId="19" xfId="0" applyFont="1" applyFill="1" applyBorder="1" applyAlignment="1">
      <alignment horizontal="right" readingOrder="1"/>
    </xf>
    <xf numFmtId="1" fontId="45" fillId="33" borderId="19" xfId="0" applyNumberFormat="1" applyFont="1" applyFill="1" applyBorder="1" applyAlignment="1">
      <alignment horizontal="right" readingOrder="1"/>
    </xf>
    <xf numFmtId="1" fontId="45" fillId="33" borderId="21" xfId="0" applyNumberFormat="1" applyFont="1" applyFill="1" applyBorder="1" applyAlignment="1">
      <alignment horizontal="right" readingOrder="1"/>
    </xf>
    <xf numFmtId="1" fontId="45" fillId="33" borderId="22" xfId="0" applyNumberFormat="1" applyFont="1" applyFill="1" applyBorder="1" applyAlignment="1">
      <alignment horizontal="right" readingOrder="1"/>
    </xf>
    <xf numFmtId="1" fontId="45" fillId="33" borderId="23" xfId="0" applyNumberFormat="1" applyFont="1" applyFill="1" applyBorder="1" applyAlignment="1">
      <alignment horizontal="right" readingOrder="1"/>
    </xf>
    <xf numFmtId="2" fontId="45" fillId="36" borderId="10" xfId="0" applyNumberFormat="1" applyFont="1" applyFill="1" applyBorder="1" applyAlignment="1">
      <alignment horizontal="left" vertical="top" wrapText="1"/>
    </xf>
    <xf numFmtId="1" fontId="45" fillId="0" borderId="10" xfId="0" applyNumberFormat="1" applyFont="1" applyBorder="1" applyAlignment="1">
      <alignment horizontal="left" vertical="top" wrapText="1"/>
    </xf>
    <xf numFmtId="1" fontId="45" fillId="0" borderId="0" xfId="0" applyNumberFormat="1" applyFont="1" applyAlignment="1">
      <alignment horizontal="left" vertical="top" wrapText="1"/>
    </xf>
    <xf numFmtId="1" fontId="7" fillId="0" borderId="0" xfId="0" applyNumberFormat="1" applyFont="1" applyAlignment="1">
      <alignment horizontal="left" vertical="top" wrapText="1"/>
    </xf>
    <xf numFmtId="1" fontId="7" fillId="0" borderId="10" xfId="0" applyNumberFormat="1" applyFont="1" applyBorder="1" applyAlignment="1">
      <alignment horizontal="left" vertical="top" wrapText="1"/>
    </xf>
    <xf numFmtId="1" fontId="7" fillId="33" borderId="10" xfId="0" applyNumberFormat="1" applyFont="1" applyFill="1" applyBorder="1" applyAlignment="1">
      <alignment horizontal="left" vertical="top" wrapText="1"/>
    </xf>
    <xf numFmtId="1" fontId="7" fillId="0" borderId="10" xfId="0" applyNumberFormat="1" applyFont="1" applyBorder="1" applyAlignment="1">
      <alignment horizontal="right" vertical="top" wrapText="1"/>
    </xf>
    <xf numFmtId="1" fontId="7" fillId="37" borderId="10" xfId="0" applyNumberFormat="1" applyFont="1" applyFill="1" applyBorder="1" applyAlignment="1">
      <alignment horizontal="left" vertical="top" wrapText="1"/>
    </xf>
    <xf numFmtId="1" fontId="7" fillId="37" borderId="10" xfId="0" applyNumberFormat="1" applyFont="1" applyFill="1" applyBorder="1" applyAlignment="1">
      <alignment horizontal="right" vertical="top" wrapText="1"/>
    </xf>
    <xf numFmtId="1" fontId="7" fillId="33" borderId="10" xfId="0" applyNumberFormat="1" applyFont="1" applyFill="1" applyBorder="1" applyAlignment="1">
      <alignment horizontal="right" vertical="top" wrapText="1"/>
    </xf>
    <xf numFmtId="0" fontId="45"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1" fontId="46" fillId="37" borderId="10" xfId="0" applyNumberFormat="1" applyFont="1" applyFill="1" applyBorder="1" applyAlignment="1">
      <alignment horizontal="left" vertical="top" wrapText="1"/>
    </xf>
    <xf numFmtId="1" fontId="45" fillId="36" borderId="10" xfId="0" applyNumberFormat="1" applyFont="1" applyFill="1" applyBorder="1" applyAlignment="1">
      <alignment horizontal="center" vertical="top" wrapText="1"/>
    </xf>
    <xf numFmtId="1" fontId="45" fillId="0" borderId="10" xfId="0" applyNumberFormat="1" applyFont="1" applyBorder="1" applyAlignment="1">
      <alignment horizontal="left" vertical="top" wrapText="1"/>
    </xf>
    <xf numFmtId="2" fontId="45" fillId="0" borderId="0" xfId="0" applyNumberFormat="1" applyFont="1" applyAlignment="1">
      <alignment horizontal="left" vertical="top" wrapText="1"/>
    </xf>
    <xf numFmtId="1" fontId="45" fillId="0" borderId="0" xfId="0" applyNumberFormat="1" applyFont="1" applyAlignment="1">
      <alignment horizontal="left" vertical="top" wrapText="1"/>
    </xf>
    <xf numFmtId="1" fontId="45" fillId="0" borderId="10" xfId="0" applyNumberFormat="1" applyFont="1" applyFill="1" applyBorder="1" applyAlignment="1">
      <alignment horizontal="left" vertical="top" wrapText="1"/>
    </xf>
    <xf numFmtId="1" fontId="45" fillId="0" borderId="12" xfId="0" applyNumberFormat="1" applyFont="1" applyFill="1" applyBorder="1" applyAlignment="1">
      <alignment horizontal="left" vertical="top" wrapText="1"/>
    </xf>
    <xf numFmtId="0" fontId="47" fillId="0" borderId="16" xfId="0" applyFont="1" applyFill="1" applyBorder="1" applyAlignment="1">
      <alignment horizontal="right" vertical="top" wrapText="1"/>
    </xf>
    <xf numFmtId="0" fontId="47" fillId="0" borderId="17" xfId="0" applyFont="1" applyFill="1" applyBorder="1" applyAlignment="1">
      <alignment horizontal="right" vertical="top" wrapText="1"/>
    </xf>
    <xf numFmtId="0" fontId="45" fillId="37" borderId="10" xfId="0" applyFont="1" applyFill="1" applyBorder="1" applyAlignment="1">
      <alignment horizontal="left" vertical="top" wrapText="1"/>
    </xf>
    <xf numFmtId="0" fontId="45" fillId="37" borderId="11" xfId="0" applyFont="1" applyFill="1" applyBorder="1" applyAlignment="1">
      <alignment horizontal="left" vertical="top" wrapText="1"/>
    </xf>
    <xf numFmtId="0" fontId="47" fillId="37" borderId="13" xfId="0" applyFont="1" applyFill="1" applyBorder="1" applyAlignment="1">
      <alignment wrapText="1"/>
    </xf>
    <xf numFmtId="0" fontId="47" fillId="37" borderId="16" xfId="0" applyFont="1" applyFill="1" applyBorder="1" applyAlignment="1">
      <alignment wrapText="1"/>
    </xf>
    <xf numFmtId="0" fontId="47" fillId="37" borderId="10" xfId="0" applyFont="1" applyFill="1" applyBorder="1" applyAlignment="1">
      <alignment wrapText="1"/>
    </xf>
    <xf numFmtId="0" fontId="47" fillId="37" borderId="14" xfId="0" applyFont="1" applyFill="1" applyBorder="1" applyAlignment="1">
      <alignment wrapText="1"/>
    </xf>
    <xf numFmtId="0" fontId="47" fillId="37" borderId="17" xfId="0" applyFont="1" applyFill="1" applyBorder="1" applyAlignment="1">
      <alignment wrapText="1"/>
    </xf>
    <xf numFmtId="1" fontId="45" fillId="0" borderId="10" xfId="0" applyNumberFormat="1" applyFont="1" applyFill="1" applyBorder="1" applyAlignment="1">
      <alignment horizontal="right" vertical="top" wrapText="1"/>
    </xf>
    <xf numFmtId="1" fontId="45" fillId="0" borderId="12" xfId="0" applyNumberFormat="1" applyFont="1" applyFill="1" applyBorder="1" applyAlignment="1">
      <alignment horizontal="right" vertical="top" wrapText="1"/>
    </xf>
    <xf numFmtId="1" fontId="45"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right" vertical="top" wrapText="1"/>
    </xf>
    <xf numFmtId="1" fontId="45" fillId="36" borderId="0" xfId="0" applyNumberFormat="1" applyFont="1" applyFill="1" applyAlignment="1">
      <alignment horizontal="left" vertical="top" wrapText="1"/>
    </xf>
    <xf numFmtId="1" fontId="7" fillId="39" borderId="10" xfId="0" applyNumberFormat="1" applyFont="1" applyFill="1" applyBorder="1" applyAlignment="1">
      <alignment horizontal="right" vertical="top" wrapText="1"/>
    </xf>
    <xf numFmtId="1" fontId="50" fillId="33" borderId="18" xfId="0" applyNumberFormat="1" applyFont="1" applyFill="1" applyBorder="1" applyAlignment="1">
      <alignment horizontal="right" readingOrder="1"/>
    </xf>
    <xf numFmtId="1" fontId="50" fillId="33" borderId="19" xfId="0" applyNumberFormat="1" applyFont="1" applyFill="1" applyBorder="1" applyAlignment="1">
      <alignment horizontal="right" readingOrder="1"/>
    </xf>
    <xf numFmtId="1" fontId="7" fillId="39" borderId="12" xfId="0" applyNumberFormat="1" applyFont="1" applyFill="1" applyBorder="1" applyAlignment="1">
      <alignment horizontal="right" vertical="top" wrapText="1"/>
    </xf>
    <xf numFmtId="1" fontId="50" fillId="33" borderId="20" xfId="0" applyNumberFormat="1" applyFont="1" applyFill="1" applyBorder="1" applyAlignment="1">
      <alignment horizontal="right" readingOrder="1"/>
    </xf>
    <xf numFmtId="1" fontId="50" fillId="33" borderId="21" xfId="0" applyNumberFormat="1" applyFont="1" applyFill="1" applyBorder="1" applyAlignment="1">
      <alignment horizontal="right" readingOrder="1"/>
    </xf>
    <xf numFmtId="0" fontId="45" fillId="0" borderId="0" xfId="0" applyFont="1" applyAlignment="1">
      <alignment horizontal="left" vertical="top" wrapText="1"/>
    </xf>
    <xf numFmtId="1" fontId="45" fillId="33" borderId="10" xfId="0" applyNumberFormat="1" applyFont="1" applyFill="1" applyBorder="1" applyAlignment="1">
      <alignment horizontal="center" vertical="top" wrapText="1"/>
    </xf>
    <xf numFmtId="1" fontId="45" fillId="0" borderId="24" xfId="0" applyNumberFormat="1" applyFont="1" applyBorder="1" applyAlignment="1">
      <alignment horizontal="left" vertical="top" wrapText="1"/>
    </xf>
    <xf numFmtId="0" fontId="45" fillId="0" borderId="0" xfId="0" applyNumberFormat="1" applyFont="1" applyAlignment="1">
      <alignment horizontal="left" vertical="top" wrapText="1"/>
    </xf>
    <xf numFmtId="1" fontId="45" fillId="0" borderId="11" xfId="0" applyNumberFormat="1" applyFont="1" applyBorder="1" applyAlignment="1">
      <alignment horizontal="left" vertical="top" wrapText="1"/>
    </xf>
    <xf numFmtId="1" fontId="45" fillId="0" borderId="25" xfId="0" applyNumberFormat="1" applyFont="1" applyBorder="1" applyAlignment="1">
      <alignment horizontal="left" vertical="top" wrapText="1"/>
    </xf>
    <xf numFmtId="1" fontId="45" fillId="0" borderId="15" xfId="0" applyNumberFormat="1" applyFont="1" applyBorder="1" applyAlignment="1">
      <alignment horizontal="left" vertical="top" wrapText="1"/>
    </xf>
    <xf numFmtId="1" fontId="45" fillId="0" borderId="26" xfId="0" applyNumberFormat="1" applyFont="1" applyBorder="1" applyAlignment="1">
      <alignment horizontal="left" vertical="top" wrapText="1"/>
    </xf>
    <xf numFmtId="1" fontId="45" fillId="0" borderId="0" xfId="0" applyNumberFormat="1" applyFont="1" applyBorder="1" applyAlignment="1">
      <alignment horizontal="left" vertical="top" wrapText="1"/>
    </xf>
    <xf numFmtId="1" fontId="7" fillId="33" borderId="11" xfId="0" applyNumberFormat="1" applyFont="1" applyFill="1" applyBorder="1" applyAlignment="1">
      <alignment horizontal="center" vertical="top" wrapText="1"/>
    </xf>
    <xf numFmtId="1" fontId="7" fillId="33" borderId="25" xfId="0" applyNumberFormat="1" applyFont="1" applyFill="1" applyBorder="1" applyAlignment="1">
      <alignment horizontal="center" vertical="top" wrapText="1"/>
    </xf>
    <xf numFmtId="1" fontId="7" fillId="33" borderId="15" xfId="0" applyNumberFormat="1" applyFont="1" applyFill="1" applyBorder="1" applyAlignment="1">
      <alignment horizontal="center" vertical="top" wrapText="1"/>
    </xf>
    <xf numFmtId="0" fontId="46" fillId="35" borderId="10" xfId="0" applyFont="1" applyFill="1" applyBorder="1" applyAlignment="1">
      <alignment horizontal="left" vertical="top" wrapText="1"/>
    </xf>
    <xf numFmtId="1" fontId="45" fillId="0" borderId="10" xfId="0" applyNumberFormat="1" applyFont="1" applyBorder="1" applyAlignment="1">
      <alignment vertical="top" wrapText="1"/>
    </xf>
    <xf numFmtId="1" fontId="45" fillId="0" borderId="10" xfId="0" applyNumberFormat="1" applyFont="1" applyBorder="1" applyAlignment="1">
      <alignment horizontal="left" vertical="top" wrapText="1"/>
    </xf>
    <xf numFmtId="2" fontId="45" fillId="0" borderId="0" xfId="0" applyNumberFormat="1" applyFont="1" applyAlignment="1">
      <alignment horizontal="left" vertical="top" wrapText="1"/>
    </xf>
    <xf numFmtId="1" fontId="45" fillId="0" borderId="27" xfId="0" applyNumberFormat="1" applyFont="1" applyBorder="1" applyAlignment="1">
      <alignment horizontal="left" vertical="top" wrapText="1"/>
    </xf>
    <xf numFmtId="1" fontId="45" fillId="0" borderId="28" xfId="0" applyNumberFormat="1" applyFont="1" applyBorder="1" applyAlignment="1">
      <alignment horizontal="left" vertical="top" wrapText="1"/>
    </xf>
    <xf numFmtId="0" fontId="47" fillId="0" borderId="10" xfId="0" applyFont="1" applyFill="1" applyBorder="1" applyAlignment="1">
      <alignment wrapText="1"/>
    </xf>
    <xf numFmtId="1" fontId="45" fillId="33" borderId="11" xfId="0" applyNumberFormat="1" applyFont="1" applyFill="1" applyBorder="1" applyAlignment="1">
      <alignment horizontal="center" vertical="top" wrapText="1"/>
    </xf>
    <xf numFmtId="1" fontId="45" fillId="33" borderId="25" xfId="0" applyNumberFormat="1" applyFont="1" applyFill="1" applyBorder="1" applyAlignment="1">
      <alignment horizontal="center" vertical="top" wrapText="1"/>
    </xf>
    <xf numFmtId="1" fontId="45" fillId="33" borderId="15" xfId="0" applyNumberFormat="1" applyFont="1" applyFill="1" applyBorder="1" applyAlignment="1">
      <alignment horizontal="center" vertical="top" wrapText="1"/>
    </xf>
    <xf numFmtId="0" fontId="45" fillId="0" borderId="10" xfId="0" applyFont="1" applyFill="1" applyBorder="1" applyAlignment="1">
      <alignment horizontal="left" vertical="top" wrapText="1"/>
    </xf>
    <xf numFmtId="1" fontId="45" fillId="34" borderId="11" xfId="0" applyNumberFormat="1" applyFont="1" applyFill="1" applyBorder="1" applyAlignment="1">
      <alignment horizontal="left" vertical="top" wrapText="1"/>
    </xf>
    <xf numFmtId="1" fontId="45" fillId="34" borderId="25" xfId="0" applyNumberFormat="1" applyFont="1" applyFill="1" applyBorder="1" applyAlignment="1">
      <alignment horizontal="left" vertical="top" wrapText="1"/>
    </xf>
    <xf numFmtId="1" fontId="45" fillId="34" borderId="15" xfId="0" applyNumberFormat="1" applyFont="1" applyFill="1" applyBorder="1" applyAlignment="1">
      <alignment horizontal="left" vertical="top" wrapText="1"/>
    </xf>
    <xf numFmtId="1" fontId="45" fillId="0" borderId="12" xfId="0" applyNumberFormat="1" applyFont="1" applyBorder="1" applyAlignment="1">
      <alignment horizontal="left" vertical="top" wrapText="1"/>
    </xf>
    <xf numFmtId="1" fontId="45" fillId="0" borderId="0" xfId="0" applyNumberFormat="1" applyFont="1" applyAlignment="1">
      <alignment horizontal="left" vertical="top" wrapText="1"/>
    </xf>
    <xf numFmtId="1" fontId="51" fillId="33" borderId="10" xfId="0" applyNumberFormat="1" applyFont="1" applyFill="1" applyBorder="1" applyAlignment="1">
      <alignment horizontal="left" vertical="top" wrapText="1"/>
    </xf>
    <xf numFmtId="1" fontId="46" fillId="0" borderId="10" xfId="0" applyNumberFormat="1" applyFont="1" applyBorder="1" applyAlignment="1">
      <alignment horizontal="center" vertical="top" wrapText="1"/>
    </xf>
    <xf numFmtId="2" fontId="45" fillId="34" borderId="0" xfId="0" applyNumberFormat="1" applyFont="1" applyFill="1" applyAlignment="1">
      <alignment horizontal="left" vertical="top" wrapText="1"/>
    </xf>
    <xf numFmtId="1" fontId="45" fillId="33" borderId="10" xfId="0" applyNumberFormat="1" applyFont="1" applyFill="1" applyBorder="1" applyAlignment="1">
      <alignment horizontal="center" vertical="center" wrapText="1"/>
    </xf>
    <xf numFmtId="0" fontId="45" fillId="0" borderId="11" xfId="0" applyFont="1" applyFill="1" applyBorder="1" applyAlignment="1">
      <alignment horizontal="left" vertical="top" wrapText="1"/>
    </xf>
    <xf numFmtId="0" fontId="45" fillId="0" borderId="15" xfId="0" applyFont="1" applyFill="1" applyBorder="1" applyAlignment="1">
      <alignment horizontal="left" vertical="top" wrapText="1"/>
    </xf>
    <xf numFmtId="0" fontId="47" fillId="34" borderId="10" xfId="0" applyFont="1" applyFill="1" applyBorder="1" applyAlignment="1">
      <alignment wrapText="1"/>
    </xf>
    <xf numFmtId="0" fontId="47" fillId="34" borderId="12" xfId="0" applyFont="1" applyFill="1" applyBorder="1" applyAlignment="1">
      <alignment wrapText="1"/>
    </xf>
    <xf numFmtId="2" fontId="45" fillId="34" borderId="10" xfId="0" applyNumberFormat="1" applyFont="1" applyFill="1" applyBorder="1" applyAlignment="1">
      <alignment horizontal="center" vertical="top" wrapText="1"/>
    </xf>
    <xf numFmtId="1" fontId="51" fillId="0" borderId="0" xfId="0" applyNumberFormat="1" applyFont="1" applyAlignment="1">
      <alignment horizontal="left" vertical="top" wrapText="1"/>
    </xf>
    <xf numFmtId="1" fontId="46" fillId="0" borderId="0" xfId="0" applyNumberFormat="1" applyFont="1" applyAlignment="1">
      <alignment horizontal="left" vertical="top" wrapText="1"/>
    </xf>
    <xf numFmtId="2" fontId="45" fillId="34" borderId="29" xfId="0" applyNumberFormat="1" applyFont="1" applyFill="1" applyBorder="1" applyAlignment="1">
      <alignment horizontal="left" vertical="top" wrapText="1"/>
    </xf>
    <xf numFmtId="2" fontId="45" fillId="34" borderId="0" xfId="0" applyNumberFormat="1" applyFont="1" applyFill="1" applyBorder="1" applyAlignment="1">
      <alignment horizontal="left" vertical="top" wrapText="1"/>
    </xf>
    <xf numFmtId="2" fontId="45" fillId="34" borderId="10" xfId="0" applyNumberFormat="1" applyFont="1" applyFill="1" applyBorder="1" applyAlignment="1">
      <alignment horizontal="left" vertical="top" wrapText="1"/>
    </xf>
    <xf numFmtId="0" fontId="46" fillId="0" borderId="0" xfId="0" applyFont="1" applyAlignment="1">
      <alignment horizontal="left" vertical="top" wrapText="1"/>
    </xf>
    <xf numFmtId="1" fontId="46" fillId="35" borderId="11" xfId="0" applyNumberFormat="1" applyFont="1" applyFill="1" applyBorder="1" applyAlignment="1">
      <alignment horizontal="left" vertical="top" wrapText="1"/>
    </xf>
    <xf numFmtId="1" fontId="46" fillId="35" borderId="25" xfId="0" applyNumberFormat="1" applyFont="1" applyFill="1" applyBorder="1" applyAlignment="1">
      <alignment horizontal="left" vertical="top" wrapText="1"/>
    </xf>
    <xf numFmtId="1" fontId="46" fillId="35" borderId="15" xfId="0" applyNumberFormat="1" applyFont="1" applyFill="1" applyBorder="1" applyAlignment="1">
      <alignment horizontal="left" vertical="top" wrapText="1"/>
    </xf>
    <xf numFmtId="1" fontId="45" fillId="34" borderId="11" xfId="0" applyNumberFormat="1" applyFont="1" applyFill="1" applyBorder="1" applyAlignment="1">
      <alignment horizontal="center" vertical="top" wrapText="1"/>
    </xf>
    <xf numFmtId="1" fontId="45" fillId="34" borderId="15" xfId="0" applyNumberFormat="1" applyFont="1" applyFill="1" applyBorder="1" applyAlignment="1">
      <alignment horizontal="center" vertical="top" wrapText="1"/>
    </xf>
    <xf numFmtId="0" fontId="45" fillId="0" borderId="24" xfId="0" applyFont="1" applyBorder="1" applyAlignment="1">
      <alignment horizontal="left" vertical="top" wrapText="1"/>
    </xf>
    <xf numFmtId="0" fontId="46" fillId="40" borderId="10" xfId="0" applyFont="1" applyFill="1" applyBorder="1" applyAlignment="1">
      <alignment horizontal="left" vertical="top" wrapText="1"/>
    </xf>
    <xf numFmtId="1" fontId="46" fillId="0" borderId="0" xfId="0" applyNumberFormat="1" applyFont="1" applyAlignment="1">
      <alignment horizontal="center" vertical="top" wrapText="1"/>
    </xf>
    <xf numFmtId="1" fontId="46" fillId="35" borderId="10" xfId="0" applyNumberFormat="1" applyFont="1" applyFill="1" applyBorder="1" applyAlignment="1">
      <alignment horizontal="left" vertical="top" wrapText="1"/>
    </xf>
    <xf numFmtId="0" fontId="45" fillId="0" borderId="30" xfId="0" applyFont="1" applyBorder="1" applyAlignment="1">
      <alignment horizontal="left" vertical="top" wrapText="1"/>
    </xf>
    <xf numFmtId="1" fontId="7" fillId="0" borderId="24" xfId="0" applyNumberFormat="1" applyFont="1" applyBorder="1" applyAlignment="1">
      <alignment horizontal="left" vertical="top" wrapText="1"/>
    </xf>
    <xf numFmtId="0" fontId="46" fillId="0" borderId="0" xfId="0" applyFont="1" applyAlignment="1">
      <alignment horizontal="left" wrapText="1"/>
    </xf>
    <xf numFmtId="1" fontId="46" fillId="36" borderId="29" xfId="0" applyNumberFormat="1" applyFont="1" applyFill="1" applyBorder="1" applyAlignment="1">
      <alignment horizontal="left" vertical="top" wrapText="1"/>
    </xf>
    <xf numFmtId="1" fontId="46" fillId="36" borderId="0" xfId="0" applyNumberFormat="1" applyFont="1" applyFill="1" applyBorder="1" applyAlignment="1">
      <alignment horizontal="left" vertical="top" wrapText="1"/>
    </xf>
    <xf numFmtId="1" fontId="46" fillId="38" borderId="0" xfId="0" applyNumberFormat="1" applyFont="1" applyFill="1" applyAlignment="1">
      <alignment horizontal="left" vertical="top" wrapText="1"/>
    </xf>
    <xf numFmtId="1" fontId="46" fillId="33" borderId="29" xfId="0" applyNumberFormat="1" applyFont="1" applyFill="1" applyBorder="1" applyAlignment="1">
      <alignment horizontal="left" vertical="top" wrapText="1"/>
    </xf>
    <xf numFmtId="1" fontId="46" fillId="33" borderId="0" xfId="0" applyNumberFormat="1" applyFont="1" applyFill="1" applyBorder="1" applyAlignment="1">
      <alignment horizontal="left" vertical="top" wrapText="1"/>
    </xf>
    <xf numFmtId="1" fontId="46" fillId="37" borderId="29" xfId="0" applyNumberFormat="1" applyFont="1" applyFill="1" applyBorder="1" applyAlignment="1">
      <alignment horizontal="left" vertical="top" wrapText="1"/>
    </xf>
    <xf numFmtId="1" fontId="46" fillId="37" borderId="0" xfId="0" applyNumberFormat="1" applyFont="1" applyFill="1" applyBorder="1" applyAlignment="1">
      <alignment horizontal="left" vertical="top" wrapText="1"/>
    </xf>
    <xf numFmtId="1" fontId="46" fillId="39"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37"/>
  <sheetViews>
    <sheetView tabSelected="1" zoomScaleSheetLayoutView="90" workbookViewId="0" topLeftCell="A1">
      <selection activeCell="A7" sqref="A7:I7"/>
    </sheetView>
  </sheetViews>
  <sheetFormatPr defaultColWidth="9.140625" defaultRowHeight="15"/>
  <cols>
    <col min="1" max="1" width="6.7109375" style="56" customWidth="1"/>
    <col min="2" max="2" width="16.57421875" style="56" customWidth="1"/>
    <col min="3" max="3" width="15.00390625" style="56" customWidth="1"/>
    <col min="4" max="4" width="18.7109375" style="56" customWidth="1"/>
    <col min="5" max="5" width="18.421875" style="56" customWidth="1"/>
    <col min="6" max="6" width="13.8515625" style="56" customWidth="1"/>
    <col min="7" max="7" width="12.57421875" style="56" customWidth="1"/>
    <col min="8" max="8" width="8.8515625" style="56" customWidth="1"/>
    <col min="9" max="9" width="8.7109375" style="56" customWidth="1"/>
    <col min="10" max="10" width="11.28125" style="56" customWidth="1"/>
    <col min="11" max="11" width="11.140625" style="56" customWidth="1"/>
    <col min="12" max="12" width="8.421875" style="56" customWidth="1"/>
    <col min="13" max="13" width="10.140625" style="56" customWidth="1"/>
    <col min="14" max="14" width="8.28125" style="56" customWidth="1"/>
    <col min="15" max="15" width="9.00390625" style="56" customWidth="1"/>
    <col min="16" max="16" width="12.140625" style="56" customWidth="1"/>
    <col min="17" max="17" width="10.421875" style="56" customWidth="1"/>
    <col min="18" max="16384" width="9.140625" style="56" customWidth="1"/>
  </cols>
  <sheetData>
    <row r="1" spans="1:10" ht="25.5" customHeight="1">
      <c r="A1" s="183" t="s">
        <v>130</v>
      </c>
      <c r="B1" s="183"/>
      <c r="C1" s="183"/>
      <c r="D1" s="183"/>
      <c r="E1" s="183"/>
      <c r="F1" s="183"/>
      <c r="G1" s="183"/>
      <c r="H1" s="183"/>
      <c r="I1" s="183"/>
      <c r="J1" s="183"/>
    </row>
    <row r="2" spans="1:17" ht="42.75" customHeight="1">
      <c r="A2" s="188" t="s">
        <v>213</v>
      </c>
      <c r="B2" s="189"/>
      <c r="C2" s="189"/>
      <c r="D2" s="189"/>
      <c r="E2" s="189"/>
      <c r="F2" s="189"/>
      <c r="G2" s="189"/>
      <c r="H2" s="189"/>
      <c r="I2" s="189"/>
      <c r="J2" s="189"/>
      <c r="K2" s="78"/>
      <c r="L2" s="78"/>
      <c r="M2" s="78"/>
      <c r="N2" s="78"/>
      <c r="O2" s="78"/>
      <c r="P2" s="78"/>
      <c r="Q2" s="49"/>
    </row>
    <row r="3" spans="1:17" ht="30" customHeight="1">
      <c r="A3" s="190" t="s">
        <v>214</v>
      </c>
      <c r="B3" s="190"/>
      <c r="C3" s="190"/>
      <c r="D3" s="190"/>
      <c r="E3" s="190"/>
      <c r="F3" s="190"/>
      <c r="G3" s="190"/>
      <c r="H3" s="190"/>
      <c r="I3" s="190"/>
      <c r="J3" s="190"/>
      <c r="K3" s="79"/>
      <c r="L3" s="79"/>
      <c r="M3" s="79"/>
      <c r="N3" s="79"/>
      <c r="O3" s="79"/>
      <c r="P3" s="79"/>
      <c r="Q3" s="49"/>
    </row>
    <row r="4" spans="1:17" ht="28.5" customHeight="1">
      <c r="A4" s="191" t="s">
        <v>215</v>
      </c>
      <c r="B4" s="192"/>
      <c r="C4" s="192"/>
      <c r="D4" s="192"/>
      <c r="E4" s="192"/>
      <c r="F4" s="192"/>
      <c r="G4" s="192"/>
      <c r="H4" s="192"/>
      <c r="I4" s="192"/>
      <c r="J4" s="192"/>
      <c r="K4" s="80"/>
      <c r="L4" s="80"/>
      <c r="M4" s="80"/>
      <c r="N4" s="80"/>
      <c r="O4" s="80"/>
      <c r="P4" s="80"/>
      <c r="Q4" s="49"/>
    </row>
    <row r="5" spans="1:17" ht="60" customHeight="1">
      <c r="A5" s="193" t="s">
        <v>117</v>
      </c>
      <c r="B5" s="194"/>
      <c r="C5" s="194"/>
      <c r="D5" s="194"/>
      <c r="E5" s="194"/>
      <c r="F5" s="194"/>
      <c r="G5" s="194"/>
      <c r="H5" s="194"/>
      <c r="I5" s="194"/>
      <c r="J5" s="194"/>
      <c r="K5" s="78"/>
      <c r="L5" s="78"/>
      <c r="M5" s="78"/>
      <c r="N5" s="78"/>
      <c r="O5" s="78"/>
      <c r="P5" s="78"/>
      <c r="Q5" s="49"/>
    </row>
    <row r="6" spans="1:17" ht="32.25" customHeight="1">
      <c r="A6" s="195" t="s">
        <v>199</v>
      </c>
      <c r="B6" s="195"/>
      <c r="C6" s="195"/>
      <c r="D6" s="195"/>
      <c r="E6" s="195"/>
      <c r="F6" s="195"/>
      <c r="G6" s="195"/>
      <c r="H6" s="195"/>
      <c r="I6" s="195"/>
      <c r="J6" s="195"/>
      <c r="K6" s="78"/>
      <c r="L6" s="78"/>
      <c r="M6" s="78"/>
      <c r="N6" s="78"/>
      <c r="O6" s="78"/>
      <c r="P6" s="78"/>
      <c r="Q6" s="49"/>
    </row>
    <row r="7" spans="1:9" ht="21" customHeight="1">
      <c r="A7" s="171" t="s">
        <v>220</v>
      </c>
      <c r="B7" s="171"/>
      <c r="C7" s="171"/>
      <c r="D7" s="171"/>
      <c r="E7" s="171"/>
      <c r="F7" s="171"/>
      <c r="G7" s="171"/>
      <c r="H7" s="171"/>
      <c r="I7" s="171"/>
    </row>
    <row r="8" spans="1:9" s="45" customFormat="1" ht="12.75">
      <c r="A8" s="71"/>
      <c r="B8" s="71"/>
      <c r="C8" s="71"/>
      <c r="D8" s="71"/>
      <c r="E8" s="71"/>
      <c r="F8" s="71"/>
      <c r="G8" s="71"/>
      <c r="H8" s="71"/>
      <c r="I8" s="71"/>
    </row>
    <row r="9" spans="1:12" s="68" customFormat="1" ht="22.5" customHeight="1">
      <c r="A9" s="163" t="s">
        <v>150</v>
      </c>
      <c r="B9" s="163"/>
      <c r="C9" s="163"/>
      <c r="D9" s="163"/>
      <c r="E9" s="163"/>
      <c r="F9" s="163"/>
      <c r="G9" s="163"/>
      <c r="H9" s="163"/>
      <c r="I9" s="163"/>
      <c r="J9" s="163"/>
      <c r="K9" s="163"/>
      <c r="L9" s="72"/>
    </row>
    <row r="10" spans="1:16" s="68" customFormat="1" ht="25.5">
      <c r="A10" s="81" t="s">
        <v>0</v>
      </c>
      <c r="B10" s="65" t="s">
        <v>131</v>
      </c>
      <c r="C10" s="65" t="s">
        <v>132</v>
      </c>
      <c r="D10" s="65" t="s">
        <v>133</v>
      </c>
      <c r="E10" s="65" t="s">
        <v>134</v>
      </c>
      <c r="F10" s="174"/>
      <c r="G10" s="174"/>
      <c r="H10" s="174"/>
      <c r="I10" s="174"/>
      <c r="J10" s="174"/>
      <c r="K10" s="174"/>
      <c r="L10" s="174"/>
      <c r="M10" s="22" t="s">
        <v>64</v>
      </c>
      <c r="N10" s="22" t="s">
        <v>65</v>
      </c>
      <c r="O10" s="36" t="s">
        <v>4</v>
      </c>
      <c r="P10" s="22" t="s">
        <v>34</v>
      </c>
    </row>
    <row r="11" spans="1:16" ht="12.75">
      <c r="A11" s="73"/>
      <c r="B11" s="106"/>
      <c r="C11" s="106"/>
      <c r="D11" s="106"/>
      <c r="E11" s="106"/>
      <c r="F11" s="162"/>
      <c r="G11" s="162"/>
      <c r="H11" s="162"/>
      <c r="I11" s="162"/>
      <c r="J11" s="162"/>
      <c r="K11" s="162"/>
      <c r="L11" s="162"/>
      <c r="M11" s="82">
        <f>1+LEN(E11)-LEN(SUBSTITUTE(E11,",",""))</f>
        <v>1</v>
      </c>
      <c r="N11" s="83">
        <f>LEN(B11)-LEN(SUBSTITUTE(B11,",",""))</f>
        <v>0</v>
      </c>
      <c r="O11" s="28">
        <f>IF(ISERROR(M11/N11),0,M11/N11)</f>
        <v>0</v>
      </c>
      <c r="P11" s="28">
        <f>20*O11</f>
        <v>0</v>
      </c>
    </row>
    <row r="12" spans="1:16" ht="12.75">
      <c r="A12" s="73"/>
      <c r="B12" s="106"/>
      <c r="C12" s="106"/>
      <c r="D12" s="106"/>
      <c r="E12" s="106"/>
      <c r="F12" s="162"/>
      <c r="G12" s="162"/>
      <c r="H12" s="162"/>
      <c r="I12" s="162"/>
      <c r="J12" s="162"/>
      <c r="K12" s="162"/>
      <c r="L12" s="162"/>
      <c r="M12" s="82">
        <f>1+LEN(E12)-LEN(SUBSTITUTE(E12,",",""))</f>
        <v>1</v>
      </c>
      <c r="N12" s="83">
        <f>LEN(B12)-LEN(SUBSTITUTE(B12,",",""))</f>
        <v>0</v>
      </c>
      <c r="O12" s="28">
        <f>IF(ISERROR(M12/N12),0,M12/N12)</f>
        <v>0</v>
      </c>
      <c r="P12" s="28">
        <f>20*O12</f>
        <v>0</v>
      </c>
    </row>
    <row r="13" spans="1:16" ht="12.75">
      <c r="A13" s="73"/>
      <c r="B13" s="106"/>
      <c r="C13" s="106"/>
      <c r="D13" s="106"/>
      <c r="E13" s="106"/>
      <c r="F13" s="162"/>
      <c r="G13" s="162"/>
      <c r="H13" s="162"/>
      <c r="I13" s="162"/>
      <c r="J13" s="162"/>
      <c r="K13" s="162"/>
      <c r="L13" s="162"/>
      <c r="M13" s="82">
        <f>1+LEN(E13)-LEN(SUBSTITUTE(E13,",",""))</f>
        <v>1</v>
      </c>
      <c r="N13" s="83">
        <f>LEN(B13)-LEN(SUBSTITUTE(B13,",",""))</f>
        <v>0</v>
      </c>
      <c r="O13" s="28">
        <f>IF(ISERROR(M13/N13),0,M13/N13)</f>
        <v>0</v>
      </c>
      <c r="P13" s="28">
        <f>20*O13</f>
        <v>0</v>
      </c>
    </row>
    <row r="14" spans="1:16" ht="12.75">
      <c r="A14" s="73"/>
      <c r="B14" s="106"/>
      <c r="C14" s="106"/>
      <c r="D14" s="106"/>
      <c r="E14" s="106"/>
      <c r="F14" s="162"/>
      <c r="G14" s="162"/>
      <c r="H14" s="162"/>
      <c r="I14" s="162"/>
      <c r="J14" s="162"/>
      <c r="K14" s="162"/>
      <c r="L14" s="162"/>
      <c r="M14" s="82">
        <f>1+LEN(E14)-LEN(SUBSTITUTE(E14,",",""))</f>
        <v>1</v>
      </c>
      <c r="N14" s="83">
        <f>LEN(B14)-LEN(SUBSTITUTE(B14,",",""))</f>
        <v>0</v>
      </c>
      <c r="O14" s="28">
        <f>IF(ISERROR(M14/N14),0,M14/N14)</f>
        <v>0</v>
      </c>
      <c r="P14" s="28">
        <f>20*O14</f>
        <v>0</v>
      </c>
    </row>
    <row r="15" spans="1:16" ht="12.75">
      <c r="A15" s="134" t="s">
        <v>6</v>
      </c>
      <c r="B15" s="134"/>
      <c r="C15" s="134"/>
      <c r="D15" s="134"/>
      <c r="E15" s="134"/>
      <c r="F15" s="134"/>
      <c r="G15" s="134"/>
      <c r="H15" s="134"/>
      <c r="I15" s="134"/>
      <c r="J15" s="134"/>
      <c r="K15" s="134"/>
      <c r="L15" s="134"/>
      <c r="M15" s="134"/>
      <c r="N15" s="134"/>
      <c r="O15" s="134"/>
      <c r="P15" s="28">
        <f>SUM(P11:P14)</f>
        <v>0</v>
      </c>
    </row>
    <row r="16" spans="1:9" ht="12.75">
      <c r="A16" s="55"/>
      <c r="B16" s="55"/>
      <c r="C16" s="55"/>
      <c r="D16" s="55"/>
      <c r="E16" s="55"/>
      <c r="F16" s="55"/>
      <c r="G16" s="55"/>
      <c r="H16" s="55"/>
      <c r="I16" s="55"/>
    </row>
    <row r="17" spans="1:12" s="68" customFormat="1" ht="12.75">
      <c r="A17" s="163" t="s">
        <v>135</v>
      </c>
      <c r="B17" s="163"/>
      <c r="C17" s="163"/>
      <c r="D17" s="163"/>
      <c r="E17" s="163"/>
      <c r="F17" s="163"/>
      <c r="G17" s="163"/>
      <c r="H17" s="163"/>
      <c r="I17" s="163"/>
      <c r="J17" s="163"/>
      <c r="K17" s="163"/>
      <c r="L17" s="72"/>
    </row>
    <row r="18" spans="1:16" s="68" customFormat="1" ht="25.5">
      <c r="A18" s="81" t="s">
        <v>0</v>
      </c>
      <c r="B18" s="65" t="s">
        <v>131</v>
      </c>
      <c r="C18" s="65" t="s">
        <v>136</v>
      </c>
      <c r="D18" s="65" t="s">
        <v>3</v>
      </c>
      <c r="E18" s="65" t="s">
        <v>134</v>
      </c>
      <c r="F18" s="169"/>
      <c r="G18" s="169"/>
      <c r="H18" s="169"/>
      <c r="I18" s="169"/>
      <c r="J18" s="169"/>
      <c r="K18" s="169"/>
      <c r="L18" s="169"/>
      <c r="M18" s="22" t="s">
        <v>64</v>
      </c>
      <c r="N18" s="22" t="s">
        <v>65</v>
      </c>
      <c r="O18" s="36" t="s">
        <v>4</v>
      </c>
      <c r="P18" s="22" t="s">
        <v>146</v>
      </c>
    </row>
    <row r="19" spans="1:16" ht="12.75">
      <c r="A19" s="73"/>
      <c r="B19" s="106"/>
      <c r="C19" s="106"/>
      <c r="D19" s="106"/>
      <c r="E19" s="106"/>
      <c r="F19" s="162"/>
      <c r="G19" s="162"/>
      <c r="H19" s="162"/>
      <c r="I19" s="162"/>
      <c r="J19" s="162"/>
      <c r="K19" s="162"/>
      <c r="L19" s="162"/>
      <c r="M19" s="82">
        <f>1+LEN(E19)-LEN(SUBSTITUTE(E19,",",""))</f>
        <v>1</v>
      </c>
      <c r="N19" s="83">
        <f>LEN(B19)-LEN(SUBSTITUTE(B19,",",""))</f>
        <v>0</v>
      </c>
      <c r="O19" s="28">
        <f>IF(ISERROR(M19/N19),0,M19/N19)</f>
        <v>0</v>
      </c>
      <c r="P19" s="28">
        <f>15*O19</f>
        <v>0</v>
      </c>
    </row>
    <row r="20" spans="1:16" ht="12.75">
      <c r="A20" s="73"/>
      <c r="B20" s="106"/>
      <c r="C20" s="106"/>
      <c r="D20" s="106"/>
      <c r="E20" s="106"/>
      <c r="F20" s="162"/>
      <c r="G20" s="162"/>
      <c r="H20" s="162"/>
      <c r="I20" s="162"/>
      <c r="J20" s="162"/>
      <c r="K20" s="162"/>
      <c r="L20" s="162"/>
      <c r="M20" s="82">
        <f>1+LEN(E20)-LEN(SUBSTITUTE(E20,",",""))</f>
        <v>1</v>
      </c>
      <c r="N20" s="83">
        <f>LEN(B20)-LEN(SUBSTITUTE(B20,",",""))</f>
        <v>0</v>
      </c>
      <c r="O20" s="28">
        <f>IF(ISERROR(M20/N20),0,M20/N20)</f>
        <v>0</v>
      </c>
      <c r="P20" s="28">
        <f>15*O20</f>
        <v>0</v>
      </c>
    </row>
    <row r="21" spans="1:16" ht="12.75">
      <c r="A21" s="73"/>
      <c r="B21" s="106"/>
      <c r="C21" s="106"/>
      <c r="D21" s="106"/>
      <c r="E21" s="106"/>
      <c r="F21" s="162"/>
      <c r="G21" s="162"/>
      <c r="H21" s="162"/>
      <c r="I21" s="162"/>
      <c r="J21" s="162"/>
      <c r="K21" s="162"/>
      <c r="L21" s="162"/>
      <c r="M21" s="82">
        <f>1+LEN(E21)-LEN(SUBSTITUTE(E21,",",""))</f>
        <v>1</v>
      </c>
      <c r="N21" s="83">
        <f>LEN(B21)-LEN(SUBSTITUTE(B21,",",""))</f>
        <v>0</v>
      </c>
      <c r="O21" s="28">
        <f>IF(ISERROR(M21/N21),0,M21/N21)</f>
        <v>0</v>
      </c>
      <c r="P21" s="28">
        <f>15*O21</f>
        <v>0</v>
      </c>
    </row>
    <row r="22" spans="1:16" ht="12.75">
      <c r="A22" s="73"/>
      <c r="B22" s="106"/>
      <c r="C22" s="106"/>
      <c r="D22" s="106"/>
      <c r="E22" s="106"/>
      <c r="F22" s="162"/>
      <c r="G22" s="162"/>
      <c r="H22" s="162"/>
      <c r="I22" s="162"/>
      <c r="J22" s="162"/>
      <c r="K22" s="162"/>
      <c r="L22" s="162"/>
      <c r="M22" s="82">
        <f>1+LEN(E22)-LEN(SUBSTITUTE(E22,",",""))</f>
        <v>1</v>
      </c>
      <c r="N22" s="83">
        <f>LEN(B22)-LEN(SUBSTITUTE(B22,",",""))</f>
        <v>0</v>
      </c>
      <c r="O22" s="28">
        <f>IF(ISERROR(M22/N22),0,M22/N22)</f>
        <v>0</v>
      </c>
      <c r="P22" s="28">
        <f>15*O22</f>
        <v>0</v>
      </c>
    </row>
    <row r="23" spans="1:16" ht="12.75">
      <c r="A23" s="134" t="s">
        <v>6</v>
      </c>
      <c r="B23" s="134"/>
      <c r="C23" s="134"/>
      <c r="D23" s="134"/>
      <c r="E23" s="134"/>
      <c r="F23" s="134"/>
      <c r="G23" s="134"/>
      <c r="H23" s="134"/>
      <c r="I23" s="134"/>
      <c r="J23" s="134"/>
      <c r="K23" s="134"/>
      <c r="L23" s="134"/>
      <c r="M23" s="134"/>
      <c r="N23" s="134"/>
      <c r="O23" s="134"/>
      <c r="P23" s="28">
        <f>SUM(P19:P22)</f>
        <v>0</v>
      </c>
    </row>
    <row r="24" spans="1:12" ht="12.75">
      <c r="A24" s="55"/>
      <c r="B24" s="55"/>
      <c r="C24" s="55"/>
      <c r="D24" s="55"/>
      <c r="E24" s="55"/>
      <c r="F24" s="55"/>
      <c r="G24" s="55"/>
      <c r="H24" s="55"/>
      <c r="I24" s="55"/>
      <c r="L24" s="49"/>
    </row>
    <row r="25" spans="1:12" ht="12.75">
      <c r="A25" s="55"/>
      <c r="B25" s="55"/>
      <c r="C25" s="55"/>
      <c r="D25" s="55"/>
      <c r="E25" s="55"/>
      <c r="F25" s="55"/>
      <c r="G25" s="55"/>
      <c r="H25" s="55"/>
      <c r="I25" s="55"/>
      <c r="L25" s="49"/>
    </row>
    <row r="26" spans="1:12" s="68" customFormat="1" ht="12.75">
      <c r="A26" s="163" t="s">
        <v>137</v>
      </c>
      <c r="B26" s="163"/>
      <c r="C26" s="163"/>
      <c r="D26" s="163"/>
      <c r="E26" s="163"/>
      <c r="F26" s="163"/>
      <c r="G26" s="163"/>
      <c r="H26" s="163"/>
      <c r="I26" s="163"/>
      <c r="J26" s="163"/>
      <c r="K26" s="163"/>
      <c r="L26" s="72"/>
    </row>
    <row r="27" spans="1:16" s="68" customFormat="1" ht="25.5">
      <c r="A27" s="81" t="s">
        <v>0</v>
      </c>
      <c r="B27" s="65" t="s">
        <v>131</v>
      </c>
      <c r="C27" s="65" t="s">
        <v>138</v>
      </c>
      <c r="D27" s="65" t="s">
        <v>190</v>
      </c>
      <c r="E27" s="65" t="s">
        <v>134</v>
      </c>
      <c r="F27" s="169"/>
      <c r="G27" s="169"/>
      <c r="H27" s="169"/>
      <c r="I27" s="169"/>
      <c r="J27" s="169"/>
      <c r="K27" s="169"/>
      <c r="L27" s="169"/>
      <c r="M27" s="22" t="s">
        <v>64</v>
      </c>
      <c r="N27" s="22" t="s">
        <v>65</v>
      </c>
      <c r="O27" s="36" t="s">
        <v>4</v>
      </c>
      <c r="P27" s="22" t="s">
        <v>34</v>
      </c>
    </row>
    <row r="28" spans="1:16" ht="12.75">
      <c r="A28" s="73"/>
      <c r="B28" s="106"/>
      <c r="C28" s="106"/>
      <c r="D28" s="106"/>
      <c r="E28" s="106"/>
      <c r="F28" s="162"/>
      <c r="G28" s="162"/>
      <c r="H28" s="162"/>
      <c r="I28" s="162"/>
      <c r="J28" s="162"/>
      <c r="K28" s="162"/>
      <c r="L28" s="162"/>
      <c r="M28" s="82">
        <f>1+LEN(E28)-LEN(SUBSTITUTE(E28,",",""))</f>
        <v>1</v>
      </c>
      <c r="N28" s="83">
        <f>LEN(B28)-LEN(SUBSTITUTE(B28,",",""))</f>
        <v>0</v>
      </c>
      <c r="O28" s="28">
        <f>IF(ISERROR(M28/N28),0,M28/N28)</f>
        <v>0</v>
      </c>
      <c r="P28" s="28">
        <f>15*O28</f>
        <v>0</v>
      </c>
    </row>
    <row r="29" spans="1:16" ht="12.75">
      <c r="A29" s="73"/>
      <c r="B29" s="106"/>
      <c r="C29" s="106"/>
      <c r="D29" s="106"/>
      <c r="E29" s="106"/>
      <c r="F29" s="162"/>
      <c r="G29" s="162"/>
      <c r="H29" s="162"/>
      <c r="I29" s="162"/>
      <c r="J29" s="162"/>
      <c r="K29" s="162"/>
      <c r="L29" s="162"/>
      <c r="M29" s="82">
        <f>1+LEN(E29)-LEN(SUBSTITUTE(E29,",",""))</f>
        <v>1</v>
      </c>
      <c r="N29" s="83">
        <f>LEN(B29)-LEN(SUBSTITUTE(B29,",",""))</f>
        <v>0</v>
      </c>
      <c r="O29" s="28">
        <f>IF(ISERROR(M29/N29),0,M29/N29)</f>
        <v>0</v>
      </c>
      <c r="P29" s="28">
        <f>15*O29</f>
        <v>0</v>
      </c>
    </row>
    <row r="30" spans="1:16" ht="12.75">
      <c r="A30" s="73"/>
      <c r="B30" s="106"/>
      <c r="C30" s="106"/>
      <c r="D30" s="106"/>
      <c r="E30" s="106"/>
      <c r="F30" s="162"/>
      <c r="G30" s="162"/>
      <c r="H30" s="162"/>
      <c r="I30" s="162"/>
      <c r="J30" s="162"/>
      <c r="K30" s="162"/>
      <c r="L30" s="162"/>
      <c r="M30" s="82">
        <f>1+LEN(E30)-LEN(SUBSTITUTE(E30,",",""))</f>
        <v>1</v>
      </c>
      <c r="N30" s="83">
        <f>LEN(B30)-LEN(SUBSTITUTE(B30,",",""))</f>
        <v>0</v>
      </c>
      <c r="O30" s="28">
        <f>IF(ISERROR(M30/N30),0,M30/N30)</f>
        <v>0</v>
      </c>
      <c r="P30" s="28">
        <f>15*O30</f>
        <v>0</v>
      </c>
    </row>
    <row r="31" spans="1:16" ht="12.75">
      <c r="A31" s="73"/>
      <c r="B31" s="106"/>
      <c r="C31" s="106"/>
      <c r="D31" s="106"/>
      <c r="E31" s="106"/>
      <c r="F31" s="162"/>
      <c r="G31" s="162"/>
      <c r="H31" s="162"/>
      <c r="I31" s="162"/>
      <c r="J31" s="162"/>
      <c r="K31" s="162"/>
      <c r="L31" s="162"/>
      <c r="M31" s="82">
        <f>1+LEN(E31)-LEN(SUBSTITUTE(E31,",",""))</f>
        <v>1</v>
      </c>
      <c r="N31" s="83">
        <f>LEN(B31)-LEN(SUBSTITUTE(B31,",",""))</f>
        <v>0</v>
      </c>
      <c r="O31" s="28">
        <f>IF(ISERROR(M31/N31),0,M31/N31)</f>
        <v>0</v>
      </c>
      <c r="P31" s="28">
        <f>15*O31</f>
        <v>0</v>
      </c>
    </row>
    <row r="32" spans="1:16" ht="12.75">
      <c r="A32" s="134" t="s">
        <v>6</v>
      </c>
      <c r="B32" s="134"/>
      <c r="C32" s="134"/>
      <c r="D32" s="134"/>
      <c r="E32" s="134"/>
      <c r="F32" s="134"/>
      <c r="G32" s="134"/>
      <c r="H32" s="134"/>
      <c r="I32" s="134"/>
      <c r="J32" s="134"/>
      <c r="K32" s="134"/>
      <c r="L32" s="134"/>
      <c r="M32" s="134"/>
      <c r="N32" s="134"/>
      <c r="O32" s="134"/>
      <c r="P32" s="28">
        <f>SUM(P28:P31)</f>
        <v>0</v>
      </c>
    </row>
    <row r="33" s="68" customFormat="1" ht="21" customHeight="1">
      <c r="L33" s="72"/>
    </row>
    <row r="34" spans="1:11" ht="33" customHeight="1">
      <c r="A34" s="163" t="s">
        <v>200</v>
      </c>
      <c r="B34" s="163"/>
      <c r="C34" s="163"/>
      <c r="D34" s="163"/>
      <c r="E34" s="163"/>
      <c r="F34" s="163"/>
      <c r="G34" s="163"/>
      <c r="H34" s="163"/>
      <c r="I34" s="163"/>
      <c r="J34" s="163"/>
      <c r="K34" s="163"/>
    </row>
    <row r="35" spans="1:16" ht="26.25" thickBot="1">
      <c r="A35" s="54" t="s">
        <v>0</v>
      </c>
      <c r="B35" s="40" t="s">
        <v>2</v>
      </c>
      <c r="C35" s="40" t="s">
        <v>105</v>
      </c>
      <c r="D35" s="40" t="s">
        <v>74</v>
      </c>
      <c r="E35" s="40" t="s">
        <v>102</v>
      </c>
      <c r="F35" s="40" t="s">
        <v>1</v>
      </c>
      <c r="G35" s="40" t="s">
        <v>103</v>
      </c>
      <c r="H35" s="40" t="s">
        <v>104</v>
      </c>
      <c r="I35" s="40" t="s">
        <v>47</v>
      </c>
      <c r="J35" s="54"/>
      <c r="K35" s="17" t="s">
        <v>112</v>
      </c>
      <c r="L35" s="7"/>
      <c r="M35" s="22" t="s">
        <v>64</v>
      </c>
      <c r="N35" s="22" t="s">
        <v>65</v>
      </c>
      <c r="O35" s="36" t="s">
        <v>4</v>
      </c>
      <c r="P35" s="22" t="s">
        <v>34</v>
      </c>
    </row>
    <row r="36" spans="1:16" ht="13.5" thickBot="1">
      <c r="A36" s="1">
        <v>1</v>
      </c>
      <c r="B36" s="16"/>
      <c r="C36" s="16"/>
      <c r="D36" s="16"/>
      <c r="E36" s="16"/>
      <c r="F36" s="16"/>
      <c r="G36" s="16"/>
      <c r="H36" s="16"/>
      <c r="I36" s="16"/>
      <c r="J36" s="54"/>
      <c r="K36" s="17"/>
      <c r="L36" s="7"/>
      <c r="M36" s="84">
        <f>1+LEN(K36)-LEN(SUBSTITUTE(K36,",",""))</f>
        <v>1</v>
      </c>
      <c r="N36" s="85">
        <f>LEN(B36)-LEN(SUBSTITUTE(B36,",",""))</f>
        <v>0</v>
      </c>
      <c r="O36" s="28">
        <f>IF(ISERROR(M36/N36),0,M36/N36)</f>
        <v>0</v>
      </c>
      <c r="P36" s="28">
        <f>20*O36</f>
        <v>0</v>
      </c>
    </row>
    <row r="37" spans="1:16" ht="13.5" thickBot="1">
      <c r="A37" s="1"/>
      <c r="B37" s="16"/>
      <c r="C37" s="16"/>
      <c r="D37" s="16"/>
      <c r="E37" s="16"/>
      <c r="F37" s="16"/>
      <c r="G37" s="16"/>
      <c r="H37" s="16"/>
      <c r="I37" s="16"/>
      <c r="J37" s="54"/>
      <c r="K37" s="17"/>
      <c r="L37" s="7"/>
      <c r="M37" s="84">
        <f>1+LEN(K37)-LEN(SUBSTITUTE(K37,",",""))</f>
        <v>1</v>
      </c>
      <c r="N37" s="85">
        <f>LEN(B37)-LEN(SUBSTITUTE(B37,",",""))</f>
        <v>0</v>
      </c>
      <c r="O37" s="28">
        <f>IF(ISERROR(M37/N37),0,M37/N37)</f>
        <v>0</v>
      </c>
      <c r="P37" s="28">
        <f>20*O37</f>
        <v>0</v>
      </c>
    </row>
    <row r="38" spans="1:16" ht="12.75">
      <c r="A38" s="30"/>
      <c r="B38" s="24"/>
      <c r="C38" s="24"/>
      <c r="D38" s="24"/>
      <c r="E38" s="24"/>
      <c r="F38" s="24"/>
      <c r="G38" s="24"/>
      <c r="H38" s="24"/>
      <c r="I38" s="24"/>
      <c r="J38" s="54"/>
      <c r="K38" s="17"/>
      <c r="L38" s="7"/>
      <c r="M38" s="86">
        <f>1+LEN(K38)-LEN(SUBSTITUTE(K38,",",""))</f>
        <v>1</v>
      </c>
      <c r="N38" s="87">
        <f>LEN(B38)-LEN(SUBSTITUTE(B38,",",""))</f>
        <v>0</v>
      </c>
      <c r="O38" s="29">
        <f>IF(ISERROR(M38/N38),0,M38/N38)</f>
        <v>0</v>
      </c>
      <c r="P38" s="29">
        <f>20*O38</f>
        <v>0</v>
      </c>
    </row>
    <row r="39" spans="1:16" ht="12.75" customHeight="1">
      <c r="A39" s="152" t="s">
        <v>6</v>
      </c>
      <c r="B39" s="153"/>
      <c r="C39" s="153"/>
      <c r="D39" s="153"/>
      <c r="E39" s="153"/>
      <c r="F39" s="153"/>
      <c r="G39" s="153"/>
      <c r="H39" s="153"/>
      <c r="I39" s="153"/>
      <c r="J39" s="153"/>
      <c r="K39" s="153"/>
      <c r="L39" s="153"/>
      <c r="M39" s="153"/>
      <c r="N39" s="153"/>
      <c r="O39" s="154"/>
      <c r="P39" s="28">
        <f>SUM(P36:P38)</f>
        <v>0</v>
      </c>
    </row>
    <row r="40" spans="1:14" ht="21" customHeight="1">
      <c r="A40" s="170" t="s">
        <v>113</v>
      </c>
      <c r="B40" s="170"/>
      <c r="C40" s="170"/>
      <c r="D40" s="170"/>
      <c r="E40" s="170"/>
      <c r="F40" s="170"/>
      <c r="G40" s="170"/>
      <c r="H40" s="170"/>
      <c r="I40" s="170"/>
      <c r="J40" s="170"/>
      <c r="K40" s="170"/>
      <c r="L40" s="170"/>
      <c r="M40" s="170"/>
      <c r="N40" s="170"/>
    </row>
    <row r="41" spans="1:9" ht="12.75">
      <c r="A41" s="55"/>
      <c r="B41" s="55"/>
      <c r="C41" s="55"/>
      <c r="D41" s="55"/>
      <c r="E41" s="55"/>
      <c r="F41" s="55"/>
      <c r="G41" s="55"/>
      <c r="H41" s="55"/>
      <c r="I41" s="55"/>
    </row>
    <row r="42" s="68" customFormat="1" ht="12.75">
      <c r="L42" s="67"/>
    </row>
    <row r="43" spans="1:11" ht="18.75" customHeight="1">
      <c r="A43" s="163" t="s">
        <v>201</v>
      </c>
      <c r="B43" s="163"/>
      <c r="C43" s="163"/>
      <c r="D43" s="163"/>
      <c r="E43" s="163"/>
      <c r="F43" s="163"/>
      <c r="G43" s="163"/>
      <c r="H43" s="163"/>
      <c r="I43" s="163"/>
      <c r="J43" s="163"/>
      <c r="K43" s="163"/>
    </row>
    <row r="44" spans="1:16" ht="26.25" thickBot="1">
      <c r="A44" s="54" t="s">
        <v>0</v>
      </c>
      <c r="B44" s="40" t="s">
        <v>2</v>
      </c>
      <c r="C44" s="40" t="s">
        <v>105</v>
      </c>
      <c r="D44" s="40" t="s">
        <v>74</v>
      </c>
      <c r="E44" s="40" t="s">
        <v>102</v>
      </c>
      <c r="F44" s="40" t="s">
        <v>1</v>
      </c>
      <c r="G44" s="40" t="s">
        <v>103</v>
      </c>
      <c r="H44" s="40" t="s">
        <v>104</v>
      </c>
      <c r="I44" s="40" t="s">
        <v>47</v>
      </c>
      <c r="J44" s="54"/>
      <c r="K44" s="17" t="s">
        <v>126</v>
      </c>
      <c r="L44" s="54"/>
      <c r="M44" s="22" t="s">
        <v>64</v>
      </c>
      <c r="N44" s="22" t="s">
        <v>65</v>
      </c>
      <c r="O44" s="36" t="s">
        <v>4</v>
      </c>
      <c r="P44" s="22" t="s">
        <v>35</v>
      </c>
    </row>
    <row r="45" spans="1:16" ht="14.25" thickBot="1">
      <c r="A45" s="1">
        <v>1</v>
      </c>
      <c r="B45" s="16"/>
      <c r="C45" s="16"/>
      <c r="D45" s="16"/>
      <c r="E45" s="16"/>
      <c r="F45" s="16"/>
      <c r="G45" s="16"/>
      <c r="H45" s="16"/>
      <c r="I45" s="16"/>
      <c r="J45" s="54"/>
      <c r="K45" s="17"/>
      <c r="L45" s="7"/>
      <c r="M45" s="88">
        <f>1+LEN(K45)-LEN(SUBSTITUTE(K45,",",""))</f>
        <v>1</v>
      </c>
      <c r="N45" s="89">
        <f>LEN(B45)-LEN(SUBSTITUTE(B45,",",""))</f>
        <v>0</v>
      </c>
      <c r="O45" s="28">
        <f>IF(ISERROR(M45/N45),0,M45/N45)</f>
        <v>0</v>
      </c>
      <c r="P45" s="28">
        <f>15*O45</f>
        <v>0</v>
      </c>
    </row>
    <row r="46" spans="1:16" ht="13.5" thickBot="1">
      <c r="A46" s="30"/>
      <c r="B46" s="24"/>
      <c r="C46" s="24"/>
      <c r="D46" s="24"/>
      <c r="E46" s="24"/>
      <c r="F46" s="24"/>
      <c r="G46" s="24"/>
      <c r="H46" s="24"/>
      <c r="I46" s="24"/>
      <c r="J46" s="54"/>
      <c r="K46" s="17"/>
      <c r="L46" s="7"/>
      <c r="M46" s="84">
        <f>1+LEN(K46)-LEN(SUBSTITUTE(K46,",",""))</f>
        <v>1</v>
      </c>
      <c r="N46" s="85">
        <f>LEN(B46)-LEN(SUBSTITUTE(B46,",",""))</f>
        <v>0</v>
      </c>
      <c r="O46" s="28">
        <f>IF(ISERROR(M46/N46),0,M46/N46)</f>
        <v>0</v>
      </c>
      <c r="P46" s="28">
        <f>15*O46</f>
        <v>0</v>
      </c>
    </row>
    <row r="47" spans="1:16" ht="12.75">
      <c r="A47" s="30"/>
      <c r="B47" s="24"/>
      <c r="C47" s="24"/>
      <c r="D47" s="24"/>
      <c r="E47" s="24"/>
      <c r="F47" s="24"/>
      <c r="G47" s="24"/>
      <c r="H47" s="24"/>
      <c r="I47" s="24"/>
      <c r="J47" s="54"/>
      <c r="K47" s="17"/>
      <c r="L47" s="7"/>
      <c r="M47" s="86">
        <f>1+LEN(K47)-LEN(SUBSTITUTE(K47,",",""))</f>
        <v>1</v>
      </c>
      <c r="N47" s="87">
        <f>LEN(B47)-LEN(SUBSTITUTE(B47,",",""))</f>
        <v>0</v>
      </c>
      <c r="O47" s="29">
        <f>IF(ISERROR(M47/N47),0,M47/N47)</f>
        <v>0</v>
      </c>
      <c r="P47" s="29">
        <f>15*O47</f>
        <v>0</v>
      </c>
    </row>
    <row r="48" spans="1:16" ht="12.75">
      <c r="A48" s="152" t="s">
        <v>6</v>
      </c>
      <c r="B48" s="153"/>
      <c r="C48" s="153"/>
      <c r="D48" s="153"/>
      <c r="E48" s="153"/>
      <c r="F48" s="153"/>
      <c r="G48" s="153"/>
      <c r="H48" s="153"/>
      <c r="I48" s="153"/>
      <c r="J48" s="153"/>
      <c r="K48" s="153"/>
      <c r="L48" s="153"/>
      <c r="M48" s="153"/>
      <c r="N48" s="153"/>
      <c r="O48" s="154"/>
      <c r="P48" s="28">
        <f>SUM(P45:P47)</f>
        <v>0</v>
      </c>
    </row>
    <row r="49" spans="1:9" ht="12.75">
      <c r="A49" s="55"/>
      <c r="B49" s="55"/>
      <c r="C49" s="55"/>
      <c r="D49" s="55"/>
      <c r="E49" s="55"/>
      <c r="F49" s="55"/>
      <c r="G49" s="55"/>
      <c r="H49" s="55"/>
      <c r="I49" s="55"/>
    </row>
    <row r="50" spans="1:11" ht="27.75" customHeight="1">
      <c r="A50" s="172" t="s">
        <v>167</v>
      </c>
      <c r="B50" s="173"/>
      <c r="C50" s="173"/>
      <c r="D50" s="173"/>
      <c r="E50" s="173"/>
      <c r="F50" s="173"/>
      <c r="G50" s="173"/>
      <c r="H50" s="173"/>
      <c r="I50" s="173"/>
      <c r="J50" s="173"/>
      <c r="K50" s="173"/>
    </row>
    <row r="51" spans="1:16" ht="26.25" thickBot="1">
      <c r="A51" s="54" t="s">
        <v>0</v>
      </c>
      <c r="B51" s="40" t="s">
        <v>2</v>
      </c>
      <c r="C51" s="40" t="s">
        <v>105</v>
      </c>
      <c r="D51" s="40" t="s">
        <v>74</v>
      </c>
      <c r="E51" s="40" t="s">
        <v>102</v>
      </c>
      <c r="F51" s="40" t="s">
        <v>1</v>
      </c>
      <c r="G51" s="40" t="s">
        <v>103</v>
      </c>
      <c r="H51" s="40" t="s">
        <v>104</v>
      </c>
      <c r="I51" s="40" t="s">
        <v>47</v>
      </c>
      <c r="J51" s="54"/>
      <c r="K51" s="17" t="s">
        <v>112</v>
      </c>
      <c r="L51" s="7"/>
      <c r="M51" s="22" t="s">
        <v>64</v>
      </c>
      <c r="N51" s="22" t="s">
        <v>65</v>
      </c>
      <c r="O51" s="36" t="s">
        <v>4</v>
      </c>
      <c r="P51" s="22" t="s">
        <v>34</v>
      </c>
    </row>
    <row r="52" spans="1:16" ht="13.5" thickBot="1">
      <c r="A52" s="1">
        <v>1</v>
      </c>
      <c r="B52" s="16"/>
      <c r="C52" s="16"/>
      <c r="D52" s="16"/>
      <c r="E52" s="16"/>
      <c r="F52" s="16"/>
      <c r="G52" s="16"/>
      <c r="H52" s="16"/>
      <c r="I52" s="16"/>
      <c r="J52" s="54"/>
      <c r="K52" s="17"/>
      <c r="L52" s="7"/>
      <c r="M52" s="84">
        <f>1+LEN(K52)-LEN(SUBSTITUTE(K52,",",""))</f>
        <v>1</v>
      </c>
      <c r="N52" s="85">
        <f>LEN(B52)-LEN(SUBSTITUTE(B52,",",""))</f>
        <v>0</v>
      </c>
      <c r="O52" s="28">
        <f>IF(ISERROR(M52/N52),0,M52/N52)</f>
        <v>0</v>
      </c>
      <c r="P52" s="28">
        <f>20*O52</f>
        <v>0</v>
      </c>
    </row>
    <row r="53" spans="1:16" ht="13.5" thickBot="1">
      <c r="A53" s="1"/>
      <c r="B53" s="16"/>
      <c r="C53" s="16"/>
      <c r="D53" s="16"/>
      <c r="E53" s="16"/>
      <c r="F53" s="16"/>
      <c r="G53" s="16"/>
      <c r="H53" s="16"/>
      <c r="I53" s="16"/>
      <c r="J53" s="54"/>
      <c r="K53" s="17"/>
      <c r="L53" s="7"/>
      <c r="M53" s="84">
        <f>1+LEN(K53)-LEN(SUBSTITUTE(K53,",",""))</f>
        <v>1</v>
      </c>
      <c r="N53" s="85">
        <f>LEN(B53)-LEN(SUBSTITUTE(B53,",",""))</f>
        <v>0</v>
      </c>
      <c r="O53" s="28">
        <f>IF(ISERROR(M53/N53),0,M53/N53)</f>
        <v>0</v>
      </c>
      <c r="P53" s="28">
        <f>20*O53</f>
        <v>0</v>
      </c>
    </row>
    <row r="54" spans="1:16" ht="12.75">
      <c r="A54" s="30"/>
      <c r="B54" s="24"/>
      <c r="C54" s="24"/>
      <c r="D54" s="24"/>
      <c r="E54" s="24"/>
      <c r="F54" s="24"/>
      <c r="G54" s="24"/>
      <c r="H54" s="24"/>
      <c r="I54" s="24"/>
      <c r="J54" s="54"/>
      <c r="K54" s="17"/>
      <c r="L54" s="7"/>
      <c r="M54" s="86">
        <f>1+LEN(K54)-LEN(SUBSTITUTE(K54,",",""))</f>
        <v>1</v>
      </c>
      <c r="N54" s="87">
        <f>LEN(B54)-LEN(SUBSTITUTE(B54,",",""))</f>
        <v>0</v>
      </c>
      <c r="O54" s="29">
        <f>IF(ISERROR(M54/N54),0,M54/N54)</f>
        <v>0</v>
      </c>
      <c r="P54" s="29">
        <f>20*O54</f>
        <v>0</v>
      </c>
    </row>
    <row r="55" spans="1:16" ht="12.75" customHeight="1">
      <c r="A55" s="152" t="s">
        <v>6</v>
      </c>
      <c r="B55" s="153"/>
      <c r="C55" s="153"/>
      <c r="D55" s="153"/>
      <c r="E55" s="153"/>
      <c r="F55" s="153"/>
      <c r="G55" s="153"/>
      <c r="H55" s="153"/>
      <c r="I55" s="153"/>
      <c r="J55" s="153"/>
      <c r="K55" s="153"/>
      <c r="L55" s="153"/>
      <c r="M55" s="153"/>
      <c r="N55" s="153"/>
      <c r="O55" s="154"/>
      <c r="P55" s="28">
        <f>SUM(P52:P54)</f>
        <v>0</v>
      </c>
    </row>
    <row r="56" spans="1:14" ht="21" customHeight="1">
      <c r="A56" s="170" t="s">
        <v>113</v>
      </c>
      <c r="B56" s="170"/>
      <c r="C56" s="170"/>
      <c r="D56" s="170"/>
      <c r="E56" s="170"/>
      <c r="F56" s="170"/>
      <c r="G56" s="170"/>
      <c r="H56" s="170"/>
      <c r="I56" s="170"/>
      <c r="J56" s="170"/>
      <c r="K56" s="170"/>
      <c r="L56" s="170"/>
      <c r="M56" s="170"/>
      <c r="N56" s="170"/>
    </row>
    <row r="57" spans="1:9" ht="12.75">
      <c r="A57" s="55"/>
      <c r="B57" s="55"/>
      <c r="C57" s="55"/>
      <c r="D57" s="55"/>
      <c r="E57" s="55"/>
      <c r="F57" s="55"/>
      <c r="G57" s="55"/>
      <c r="H57" s="55"/>
      <c r="I57" s="55"/>
    </row>
    <row r="58" spans="1:11" ht="35.25" customHeight="1">
      <c r="A58" s="163" t="s">
        <v>202</v>
      </c>
      <c r="B58" s="163"/>
      <c r="C58" s="163"/>
      <c r="D58" s="163"/>
      <c r="E58" s="163"/>
      <c r="F58" s="163"/>
      <c r="G58" s="163"/>
      <c r="H58" s="163"/>
      <c r="I58" s="163"/>
      <c r="J58" s="163"/>
      <c r="K58" s="163"/>
    </row>
    <row r="59" spans="1:16" ht="26.25" thickBot="1">
      <c r="A59" s="54" t="s">
        <v>0</v>
      </c>
      <c r="B59" s="40" t="s">
        <v>2</v>
      </c>
      <c r="C59" s="16" t="s">
        <v>100</v>
      </c>
      <c r="D59" s="40" t="s">
        <v>101</v>
      </c>
      <c r="E59" s="40" t="s">
        <v>102</v>
      </c>
      <c r="F59" s="40" t="s">
        <v>1</v>
      </c>
      <c r="G59" s="40" t="s">
        <v>103</v>
      </c>
      <c r="H59" s="40" t="s">
        <v>104</v>
      </c>
      <c r="I59" s="40" t="s">
        <v>47</v>
      </c>
      <c r="J59" s="54"/>
      <c r="K59" s="17" t="s">
        <v>112</v>
      </c>
      <c r="L59" s="54"/>
      <c r="M59" s="22" t="s">
        <v>64</v>
      </c>
      <c r="N59" s="22" t="s">
        <v>65</v>
      </c>
      <c r="O59" s="22" t="s">
        <v>4</v>
      </c>
      <c r="P59" s="22" t="s">
        <v>147</v>
      </c>
    </row>
    <row r="60" spans="1:16" ht="13.5" thickBot="1">
      <c r="A60" s="1">
        <v>1</v>
      </c>
      <c r="B60" s="16"/>
      <c r="C60" s="16"/>
      <c r="D60" s="16"/>
      <c r="E60" s="16"/>
      <c r="F60" s="16"/>
      <c r="G60" s="16"/>
      <c r="H60" s="16"/>
      <c r="I60" s="16"/>
      <c r="J60" s="54"/>
      <c r="K60" s="17"/>
      <c r="L60" s="7"/>
      <c r="M60" s="84">
        <f>1+LEN(K60)-LEN(SUBSTITUTE(K60,",",""))</f>
        <v>1</v>
      </c>
      <c r="N60" s="90">
        <f>LEN(B60)-LEN(SUBSTITUTE(B60,",",""))</f>
        <v>0</v>
      </c>
      <c r="O60" s="28">
        <f>IF(ISERROR(M60/N60),0,M60/N60)</f>
        <v>0</v>
      </c>
      <c r="P60" s="31">
        <f>15*O60</f>
        <v>0</v>
      </c>
    </row>
    <row r="61" spans="1:16" ht="13.5" thickBot="1">
      <c r="A61" s="30"/>
      <c r="B61" s="24"/>
      <c r="C61" s="24"/>
      <c r="D61" s="24"/>
      <c r="E61" s="24"/>
      <c r="F61" s="24"/>
      <c r="G61" s="24"/>
      <c r="H61" s="24"/>
      <c r="I61" s="24"/>
      <c r="J61" s="54"/>
      <c r="K61" s="23"/>
      <c r="L61" s="7"/>
      <c r="M61" s="84">
        <f>1+LEN(K61)-LEN(SUBSTITUTE(K61,",",""))</f>
        <v>1</v>
      </c>
      <c r="N61" s="90">
        <f>LEN(B61)-LEN(SUBSTITUTE(B61,",",""))</f>
        <v>0</v>
      </c>
      <c r="O61" s="28">
        <f>IF(ISERROR(M61/N61),0,M61/N61)</f>
        <v>0</v>
      </c>
      <c r="P61" s="31">
        <f>15*O61</f>
        <v>0</v>
      </c>
    </row>
    <row r="62" spans="1:16" ht="12.75">
      <c r="A62" s="30"/>
      <c r="B62" s="24"/>
      <c r="C62" s="24"/>
      <c r="D62" s="24"/>
      <c r="E62" s="24"/>
      <c r="F62" s="24"/>
      <c r="G62" s="24"/>
      <c r="H62" s="24"/>
      <c r="I62" s="24"/>
      <c r="J62" s="54"/>
      <c r="K62" s="23"/>
      <c r="L62" s="7"/>
      <c r="M62" s="86">
        <f>1+LEN(K62)-LEN(SUBSTITUTE(K62,",",""))</f>
        <v>1</v>
      </c>
      <c r="N62" s="91">
        <f>LEN(B62)-LEN(SUBSTITUTE(B62,",",""))</f>
        <v>0</v>
      </c>
      <c r="O62" s="29">
        <f>IF(ISERROR(M62/N62),0,M62/N62)</f>
        <v>0</v>
      </c>
      <c r="P62" s="31">
        <f>15*O62</f>
        <v>0</v>
      </c>
    </row>
    <row r="63" spans="1:16" ht="12.75" customHeight="1">
      <c r="A63" s="134" t="s">
        <v>5</v>
      </c>
      <c r="B63" s="134"/>
      <c r="C63" s="134"/>
      <c r="D63" s="134"/>
      <c r="E63" s="134"/>
      <c r="F63" s="134"/>
      <c r="G63" s="134"/>
      <c r="H63" s="134"/>
      <c r="I63" s="134"/>
      <c r="J63" s="134"/>
      <c r="K63" s="134"/>
      <c r="L63" s="134"/>
      <c r="M63" s="134"/>
      <c r="N63" s="134"/>
      <c r="O63" s="134"/>
      <c r="P63" s="31">
        <f>SUM(P60:P62)</f>
        <v>0</v>
      </c>
    </row>
    <row r="64" spans="1:9" ht="12.75">
      <c r="A64" s="55"/>
      <c r="B64" s="55"/>
      <c r="C64" s="55"/>
      <c r="D64" s="55"/>
      <c r="E64" s="55"/>
      <c r="F64" s="55"/>
      <c r="G64" s="55"/>
      <c r="H64" s="55"/>
      <c r="I64" s="55"/>
    </row>
    <row r="65" spans="1:11" ht="18" customHeight="1">
      <c r="A65" s="163" t="s">
        <v>151</v>
      </c>
      <c r="B65" s="163"/>
      <c r="C65" s="163"/>
      <c r="D65" s="163"/>
      <c r="E65" s="163"/>
      <c r="F65" s="163"/>
      <c r="G65" s="163"/>
      <c r="H65" s="163"/>
      <c r="I65" s="163"/>
      <c r="J65" s="163"/>
      <c r="K65" s="163"/>
    </row>
    <row r="66" spans="1:17" s="3" customFormat="1" ht="39" thickBot="1">
      <c r="A66" s="26" t="s">
        <v>17</v>
      </c>
      <c r="B66" s="107" t="s">
        <v>2</v>
      </c>
      <c r="C66" s="107" t="s">
        <v>105</v>
      </c>
      <c r="D66" s="16" t="s">
        <v>66</v>
      </c>
      <c r="F66" s="107" t="s">
        <v>121</v>
      </c>
      <c r="G66" s="107" t="s">
        <v>103</v>
      </c>
      <c r="H66" s="107" t="s">
        <v>104</v>
      </c>
      <c r="I66" s="107" t="s">
        <v>122</v>
      </c>
      <c r="J66" s="107" t="s">
        <v>67</v>
      </c>
      <c r="K66" s="37" t="s">
        <v>76</v>
      </c>
      <c r="L66" s="17" t="s">
        <v>126</v>
      </c>
      <c r="M66" s="52" t="s">
        <v>75</v>
      </c>
      <c r="N66" s="22" t="s">
        <v>64</v>
      </c>
      <c r="O66" s="22" t="s">
        <v>65</v>
      </c>
      <c r="P66" s="22" t="s">
        <v>4</v>
      </c>
      <c r="Q66" s="13" t="s">
        <v>139</v>
      </c>
    </row>
    <row r="67" spans="1:17" ht="13.5" thickBot="1">
      <c r="A67" s="54"/>
      <c r="B67" s="16"/>
      <c r="C67" s="16"/>
      <c r="D67" s="16"/>
      <c r="F67" s="16"/>
      <c r="G67" s="16"/>
      <c r="H67" s="16"/>
      <c r="I67" s="16"/>
      <c r="J67" s="62">
        <v>10</v>
      </c>
      <c r="K67" s="18">
        <v>100</v>
      </c>
      <c r="L67" s="65"/>
      <c r="M67" s="28">
        <f>IF(ISERROR(J67/K67),0,J67/K67)</f>
        <v>0.1</v>
      </c>
      <c r="N67" s="92">
        <f>1+LEN(M67)-LEN(SUBSTITUTE(M67,",",""))</f>
        <v>1</v>
      </c>
      <c r="O67" s="90">
        <f>LEN(B67)-LEN(SUBSTITUTE(B67,",",""))</f>
        <v>0</v>
      </c>
      <c r="P67" s="28">
        <f>IF(ISERROR(N67/O67),0,N67/O67)</f>
        <v>0</v>
      </c>
      <c r="Q67" s="28">
        <f>15*P67*M67</f>
        <v>0</v>
      </c>
    </row>
    <row r="68" spans="1:17" ht="13.5" thickBot="1">
      <c r="A68" s="54"/>
      <c r="B68" s="16"/>
      <c r="C68" s="16"/>
      <c r="D68" s="16"/>
      <c r="F68" s="16"/>
      <c r="G68" s="16"/>
      <c r="H68" s="16"/>
      <c r="I68" s="16"/>
      <c r="J68" s="62"/>
      <c r="K68" s="18"/>
      <c r="L68" s="65"/>
      <c r="M68" s="28">
        <f>IF(ISERROR(J68/K68),0,J68/K68)</f>
        <v>0</v>
      </c>
      <c r="N68" s="92">
        <f>1+LEN(M68)-LEN(SUBSTITUTE(M68,",",""))</f>
        <v>1</v>
      </c>
      <c r="O68" s="90">
        <f>LEN(B68)-LEN(SUBSTITUTE(B68,",",""))</f>
        <v>0</v>
      </c>
      <c r="P68" s="28">
        <f>IF(ISERROR(N68/O68),0,N68/O68)</f>
        <v>0</v>
      </c>
      <c r="Q68" s="28">
        <f>15*P68*M68</f>
        <v>0</v>
      </c>
    </row>
    <row r="69" spans="1:17" ht="12.75">
      <c r="A69" s="58"/>
      <c r="B69" s="24"/>
      <c r="C69" s="24"/>
      <c r="D69" s="24"/>
      <c r="F69" s="24"/>
      <c r="G69" s="24"/>
      <c r="H69" s="24"/>
      <c r="I69" s="24"/>
      <c r="J69" s="63"/>
      <c r="K69" s="59"/>
      <c r="L69" s="66"/>
      <c r="M69" s="28">
        <f>IF(ISERROR(J69/K69),0,J69/K69)</f>
        <v>0</v>
      </c>
      <c r="N69" s="93">
        <f>1+LEN(M69)-LEN(SUBSTITUTE(M69,",",""))</f>
        <v>1</v>
      </c>
      <c r="O69" s="91">
        <f>LEN(B69)-LEN(SUBSTITUTE(B69,",",""))</f>
        <v>0</v>
      </c>
      <c r="P69" s="29">
        <f>IF(ISERROR(N69/O69),0,N69/O69)</f>
        <v>0</v>
      </c>
      <c r="Q69" s="28">
        <f>15*P69*M69</f>
        <v>0</v>
      </c>
    </row>
    <row r="70" spans="1:16" ht="12.75">
      <c r="A70" s="134" t="s">
        <v>5</v>
      </c>
      <c r="B70" s="134"/>
      <c r="C70" s="134"/>
      <c r="D70" s="134"/>
      <c r="E70" s="134"/>
      <c r="F70" s="134"/>
      <c r="G70" s="134"/>
      <c r="H70" s="134"/>
      <c r="I70" s="134"/>
      <c r="J70" s="134"/>
      <c r="K70" s="134"/>
      <c r="L70" s="134"/>
      <c r="M70" s="134"/>
      <c r="N70" s="134"/>
      <c r="O70" s="134"/>
      <c r="P70" s="28">
        <f>SUM(Q67:Q69)</f>
        <v>0</v>
      </c>
    </row>
    <row r="71" spans="1:9" ht="12.75">
      <c r="A71" s="55"/>
      <c r="B71" s="55"/>
      <c r="C71" s="55"/>
      <c r="D71" s="55"/>
      <c r="E71" s="55"/>
      <c r="F71" s="55"/>
      <c r="G71" s="55"/>
      <c r="H71" s="55"/>
      <c r="I71" s="55"/>
    </row>
    <row r="72" spans="1:11" ht="19.5" customHeight="1">
      <c r="A72" s="148" t="s">
        <v>210</v>
      </c>
      <c r="B72" s="148"/>
      <c r="C72" s="148"/>
      <c r="D72" s="148"/>
      <c r="E72" s="148"/>
      <c r="F72" s="148"/>
      <c r="G72" s="148"/>
      <c r="H72" s="148"/>
      <c r="I72" s="148"/>
      <c r="J72" s="148"/>
      <c r="K72" s="148"/>
    </row>
    <row r="73" spans="1:17" ht="80.25" customHeight="1" thickBot="1">
      <c r="A73" s="54" t="s">
        <v>16</v>
      </c>
      <c r="B73" s="16" t="s">
        <v>2</v>
      </c>
      <c r="C73" s="16" t="s">
        <v>106</v>
      </c>
      <c r="D73" s="16" t="s">
        <v>107</v>
      </c>
      <c r="E73" s="16" t="s">
        <v>1</v>
      </c>
      <c r="F73" s="16" t="s">
        <v>104</v>
      </c>
      <c r="G73" s="16" t="s">
        <v>108</v>
      </c>
      <c r="H73" s="16" t="s">
        <v>99</v>
      </c>
      <c r="I73" s="16" t="s">
        <v>47</v>
      </c>
      <c r="J73" s="111"/>
      <c r="K73" s="17" t="s">
        <v>126</v>
      </c>
      <c r="L73" s="54"/>
      <c r="M73" s="22" t="s">
        <v>64</v>
      </c>
      <c r="N73" s="22" t="s">
        <v>65</v>
      </c>
      <c r="O73" s="22" t="s">
        <v>4</v>
      </c>
      <c r="P73" s="22" t="s">
        <v>209</v>
      </c>
      <c r="Q73" s="124"/>
    </row>
    <row r="74" spans="1:17" ht="13.5" thickBot="1">
      <c r="A74" s="1">
        <v>1</v>
      </c>
      <c r="B74" s="16"/>
      <c r="C74" s="16"/>
      <c r="D74" s="16"/>
      <c r="E74" s="16"/>
      <c r="F74" s="16"/>
      <c r="G74" s="16"/>
      <c r="H74" s="16"/>
      <c r="I74" s="16"/>
      <c r="J74" s="122"/>
      <c r="K74" s="17"/>
      <c r="L74" s="7"/>
      <c r="M74" s="84">
        <f>1+LEN(K74)-LEN(SUBSTITUTE(K74,",",""))</f>
        <v>1</v>
      </c>
      <c r="N74" s="90">
        <f>LEN(B74)-LEN(SUBSTITUTE(B74,",",""))</f>
        <v>0</v>
      </c>
      <c r="O74" s="28">
        <f>IF(ISERROR(M74/N74),0,M74/N74)</f>
        <v>0</v>
      </c>
      <c r="P74" s="31">
        <f>10*O74</f>
        <v>0</v>
      </c>
      <c r="Q74" s="125"/>
    </row>
    <row r="75" spans="1:17" ht="13.5" thickBot="1">
      <c r="A75" s="1"/>
      <c r="B75" s="16"/>
      <c r="C75" s="16"/>
      <c r="D75" s="16"/>
      <c r="E75" s="16"/>
      <c r="F75" s="16"/>
      <c r="G75" s="16"/>
      <c r="H75" s="16"/>
      <c r="I75" s="16"/>
      <c r="J75" s="122"/>
      <c r="K75" s="17"/>
      <c r="L75" s="7"/>
      <c r="M75" s="84">
        <f>1+LEN(K75)-LEN(SUBSTITUTE(K75,",",""))</f>
        <v>1</v>
      </c>
      <c r="N75" s="90">
        <f>LEN(B75)-LEN(SUBSTITUTE(B75,",",""))</f>
        <v>0</v>
      </c>
      <c r="O75" s="28">
        <f>IF(ISERROR(M75/N75),0,M75/N75)</f>
        <v>0</v>
      </c>
      <c r="P75" s="31">
        <f>10*O75</f>
        <v>0</v>
      </c>
      <c r="Q75" s="125"/>
    </row>
    <row r="76" spans="1:17" ht="12.75">
      <c r="A76" s="30"/>
      <c r="B76" s="24"/>
      <c r="C76" s="24"/>
      <c r="D76" s="24"/>
      <c r="E76" s="24"/>
      <c r="F76" s="24"/>
      <c r="G76" s="24"/>
      <c r="H76" s="24"/>
      <c r="I76" s="24"/>
      <c r="J76" s="123"/>
      <c r="K76" s="23"/>
      <c r="L76" s="7"/>
      <c r="M76" s="86">
        <f>1+LEN(K76)-LEN(SUBSTITUTE(K76,",",""))</f>
        <v>1</v>
      </c>
      <c r="N76" s="91">
        <f>LEN(B76)-LEN(SUBSTITUTE(B76,",",""))</f>
        <v>0</v>
      </c>
      <c r="O76" s="29">
        <f>IF(ISERROR(M76/N76),0,M76/N76)</f>
        <v>0</v>
      </c>
      <c r="P76" s="31">
        <f>10*O76</f>
        <v>0</v>
      </c>
      <c r="Q76" s="125"/>
    </row>
    <row r="77" spans="1:17" ht="12.75" customHeight="1">
      <c r="A77" s="134" t="s">
        <v>5</v>
      </c>
      <c r="B77" s="134"/>
      <c r="C77" s="134"/>
      <c r="D77" s="134"/>
      <c r="E77" s="134"/>
      <c r="F77" s="134"/>
      <c r="G77" s="134"/>
      <c r="H77" s="134"/>
      <c r="I77" s="134"/>
      <c r="J77" s="134"/>
      <c r="K77" s="134"/>
      <c r="L77" s="134"/>
      <c r="M77" s="134"/>
      <c r="N77" s="134"/>
      <c r="O77" s="31"/>
      <c r="P77" s="28">
        <f>SUM(P74:P76)</f>
        <v>0</v>
      </c>
      <c r="Q77" s="125"/>
    </row>
    <row r="78" s="70" customFormat="1" ht="12.75">
      <c r="L78" s="69"/>
    </row>
    <row r="79" spans="1:10" s="110" customFormat="1" ht="19.5" customHeight="1">
      <c r="A79" s="135" t="s">
        <v>212</v>
      </c>
      <c r="B79" s="135"/>
      <c r="C79" s="135"/>
      <c r="D79" s="135"/>
      <c r="E79" s="135"/>
      <c r="F79" s="135"/>
      <c r="G79" s="135"/>
      <c r="H79" s="135"/>
      <c r="I79" s="135"/>
      <c r="J79" s="135"/>
    </row>
    <row r="80" spans="1:17" s="110" customFormat="1" ht="64.5" thickBot="1">
      <c r="A80" s="108" t="s">
        <v>16</v>
      </c>
      <c r="B80" s="40" t="s">
        <v>2</v>
      </c>
      <c r="C80" s="40" t="s">
        <v>7</v>
      </c>
      <c r="D80" s="40" t="s">
        <v>203</v>
      </c>
      <c r="E80" s="40" t="s">
        <v>60</v>
      </c>
      <c r="F80" s="126" t="s">
        <v>204</v>
      </c>
      <c r="G80" s="40" t="s">
        <v>205</v>
      </c>
      <c r="H80" s="40" t="s">
        <v>47</v>
      </c>
      <c r="I80" s="111"/>
      <c r="J80" s="27" t="s">
        <v>211</v>
      </c>
      <c r="K80" s="17" t="s">
        <v>126</v>
      </c>
      <c r="L80" s="108"/>
      <c r="M80" s="22" t="s">
        <v>64</v>
      </c>
      <c r="N80" s="22" t="s">
        <v>65</v>
      </c>
      <c r="O80" s="22" t="s">
        <v>4</v>
      </c>
      <c r="P80" s="22" t="s">
        <v>78</v>
      </c>
      <c r="Q80" s="22" t="s">
        <v>79</v>
      </c>
    </row>
    <row r="81" spans="1:17" s="110" customFormat="1" ht="13.5" thickBot="1">
      <c r="A81" s="1">
        <v>1</v>
      </c>
      <c r="B81" s="16"/>
      <c r="C81" s="16"/>
      <c r="D81" s="16"/>
      <c r="E81" s="16"/>
      <c r="F81" s="16"/>
      <c r="G81" s="16"/>
      <c r="H81" s="16"/>
      <c r="I81" s="111"/>
      <c r="J81" s="127"/>
      <c r="K81" s="17"/>
      <c r="L81" s="7"/>
      <c r="M81" s="128">
        <f>1+LEN(K81)-LEN(SUBSTITUTE(K81,",",""))</f>
        <v>1</v>
      </c>
      <c r="N81" s="129">
        <f>LEN(B81)-LEN(SUBSTITUTE(B81,",",""))</f>
        <v>0</v>
      </c>
      <c r="O81" s="28">
        <f>IF(ISERROR(M81/N81),0,M81/N81)</f>
        <v>0</v>
      </c>
      <c r="P81" s="31">
        <f>(10+J81)*O81</f>
        <v>0</v>
      </c>
      <c r="Q81" s="28">
        <f>J81*O81</f>
        <v>0</v>
      </c>
    </row>
    <row r="82" spans="1:17" s="110" customFormat="1" ht="13.5" thickBot="1">
      <c r="A82" s="1"/>
      <c r="B82" s="16"/>
      <c r="C82" s="16"/>
      <c r="D82" s="16"/>
      <c r="E82" s="16"/>
      <c r="F82" s="16"/>
      <c r="G82" s="16"/>
      <c r="H82" s="16"/>
      <c r="I82" s="111"/>
      <c r="J82" s="127"/>
      <c r="K82" s="17"/>
      <c r="L82" s="7"/>
      <c r="M82" s="128">
        <f>1+LEN(K82)-LEN(SUBSTITUTE(K82,",",""))</f>
        <v>1</v>
      </c>
      <c r="N82" s="129">
        <f>LEN(B82)-LEN(SUBSTITUTE(B82,",",""))</f>
        <v>0</v>
      </c>
      <c r="O82" s="28">
        <f>IF(ISERROR(M82/N82),0,M82/N82)</f>
        <v>0</v>
      </c>
      <c r="P82" s="31">
        <f>(10+J82)*O82</f>
        <v>0</v>
      </c>
      <c r="Q82" s="28">
        <f>J82*O82</f>
        <v>0</v>
      </c>
    </row>
    <row r="83" spans="1:17" s="110" customFormat="1" ht="12.75">
      <c r="A83" s="30"/>
      <c r="B83" s="24"/>
      <c r="C83" s="24"/>
      <c r="D83" s="24"/>
      <c r="E83" s="24"/>
      <c r="F83" s="24"/>
      <c r="G83" s="24"/>
      <c r="H83" s="24"/>
      <c r="I83" s="112"/>
      <c r="J83" s="130"/>
      <c r="K83" s="23"/>
      <c r="L83" s="7"/>
      <c r="M83" s="131">
        <f>1+LEN(K83)-LEN(SUBSTITUTE(K83,",",""))</f>
        <v>1</v>
      </c>
      <c r="N83" s="132">
        <f>LEN(B83)-LEN(SUBSTITUTE(B83,",",""))</f>
        <v>0</v>
      </c>
      <c r="O83" s="29">
        <f>IF(ISERROR(M83/N83),0,M83/N83)</f>
        <v>0</v>
      </c>
      <c r="P83" s="31">
        <f>(10+J83)*O83</f>
        <v>0</v>
      </c>
      <c r="Q83" s="28">
        <f>J83*O83</f>
        <v>0</v>
      </c>
    </row>
    <row r="84" spans="1:17" s="110" customFormat="1" ht="12.75" customHeight="1">
      <c r="A84" s="134" t="s">
        <v>5</v>
      </c>
      <c r="B84" s="134"/>
      <c r="C84" s="134"/>
      <c r="D84" s="134"/>
      <c r="E84" s="134"/>
      <c r="F84" s="134"/>
      <c r="G84" s="134"/>
      <c r="H84" s="134"/>
      <c r="I84" s="134"/>
      <c r="J84" s="134"/>
      <c r="K84" s="134"/>
      <c r="L84" s="134"/>
      <c r="M84" s="134"/>
      <c r="N84" s="134"/>
      <c r="O84" s="31"/>
      <c r="P84" s="28">
        <f>SUM(P81:P83)</f>
        <v>0</v>
      </c>
      <c r="Q84" s="28">
        <f>SUM(Q81:Q83)</f>
        <v>0</v>
      </c>
    </row>
    <row r="85" s="109" customFormat="1" ht="12.75">
      <c r="L85" s="69"/>
    </row>
    <row r="86" spans="1:11" ht="19.5" customHeight="1">
      <c r="A86" s="148" t="s">
        <v>152</v>
      </c>
      <c r="B86" s="148"/>
      <c r="C86" s="148"/>
      <c r="D86" s="148"/>
      <c r="E86" s="148"/>
      <c r="F86" s="148"/>
      <c r="G86" s="148"/>
      <c r="H86" s="148"/>
      <c r="I86" s="148"/>
      <c r="J86" s="148"/>
      <c r="K86" s="148"/>
    </row>
    <row r="87" spans="1:17" ht="64.5" thickBot="1">
      <c r="A87" s="54" t="s">
        <v>16</v>
      </c>
      <c r="B87" s="40" t="s">
        <v>2</v>
      </c>
      <c r="C87" s="40" t="s">
        <v>7</v>
      </c>
      <c r="D87" s="40" t="s">
        <v>203</v>
      </c>
      <c r="E87" s="40" t="s">
        <v>60</v>
      </c>
      <c r="F87" s="16" t="s">
        <v>204</v>
      </c>
      <c r="G87" s="40" t="s">
        <v>205</v>
      </c>
      <c r="H87" s="40" t="s">
        <v>47</v>
      </c>
      <c r="I87" s="111"/>
      <c r="J87" s="27" t="s">
        <v>216</v>
      </c>
      <c r="K87" s="17" t="s">
        <v>126</v>
      </c>
      <c r="L87" s="54"/>
      <c r="M87" s="22" t="s">
        <v>64</v>
      </c>
      <c r="N87" s="22" t="s">
        <v>65</v>
      </c>
      <c r="O87" s="22" t="s">
        <v>4</v>
      </c>
      <c r="P87" s="22" t="s">
        <v>78</v>
      </c>
      <c r="Q87" s="22" t="s">
        <v>79</v>
      </c>
    </row>
    <row r="88" spans="1:17" ht="13.5" thickBot="1">
      <c r="A88" s="1">
        <v>1</v>
      </c>
      <c r="B88" s="16"/>
      <c r="C88" s="16"/>
      <c r="D88" s="16"/>
      <c r="E88" s="16"/>
      <c r="F88" s="16"/>
      <c r="G88" s="16"/>
      <c r="H88" s="16"/>
      <c r="I88" s="111"/>
      <c r="J88" s="60"/>
      <c r="K88" s="17"/>
      <c r="L88" s="7"/>
      <c r="M88" s="84">
        <f>1+LEN(K88)-LEN(SUBSTITUTE(K88,",",""))</f>
        <v>1</v>
      </c>
      <c r="N88" s="90">
        <f>LEN(B88)-LEN(SUBSTITUTE(B88,",",""))</f>
        <v>0</v>
      </c>
      <c r="O88" s="28">
        <f>IF(ISERROR(M88/N88),0,M88/N88)</f>
        <v>0</v>
      </c>
      <c r="P88" s="31">
        <f>(10+J88)*O88</f>
        <v>0</v>
      </c>
      <c r="Q88" s="28">
        <f>J88*O88</f>
        <v>0</v>
      </c>
    </row>
    <row r="89" spans="1:17" ht="13.5" thickBot="1">
      <c r="A89" s="1"/>
      <c r="B89" s="16"/>
      <c r="C89" s="16"/>
      <c r="D89" s="16"/>
      <c r="E89" s="16"/>
      <c r="F89" s="16"/>
      <c r="G89" s="16"/>
      <c r="H89" s="16"/>
      <c r="I89" s="111"/>
      <c r="J89" s="60"/>
      <c r="K89" s="17"/>
      <c r="L89" s="7"/>
      <c r="M89" s="84">
        <f>1+LEN(K89)-LEN(SUBSTITUTE(K89,",",""))</f>
        <v>1</v>
      </c>
      <c r="N89" s="90">
        <f>LEN(B89)-LEN(SUBSTITUTE(B89,",",""))</f>
        <v>0</v>
      </c>
      <c r="O89" s="28">
        <f>IF(ISERROR(M89/N89),0,M89/N89)</f>
        <v>0</v>
      </c>
      <c r="P89" s="31">
        <f>(10+J89)*O89</f>
        <v>0</v>
      </c>
      <c r="Q89" s="28">
        <f>J89*O89</f>
        <v>0</v>
      </c>
    </row>
    <row r="90" spans="1:17" ht="12.75">
      <c r="A90" s="30"/>
      <c r="B90" s="24"/>
      <c r="C90" s="24"/>
      <c r="D90" s="24"/>
      <c r="E90" s="24"/>
      <c r="F90" s="24"/>
      <c r="G90" s="24"/>
      <c r="H90" s="24"/>
      <c r="I90" s="112"/>
      <c r="J90" s="61"/>
      <c r="K90" s="23"/>
      <c r="L90" s="7"/>
      <c r="M90" s="86">
        <f>1+LEN(K90)-LEN(SUBSTITUTE(K90,",",""))</f>
        <v>1</v>
      </c>
      <c r="N90" s="91">
        <f>LEN(B90)-LEN(SUBSTITUTE(B90,",",""))</f>
        <v>0</v>
      </c>
      <c r="O90" s="29">
        <f>IF(ISERROR(M90/N90),0,M90/N90)</f>
        <v>0</v>
      </c>
      <c r="P90" s="31">
        <f>(10+J90)*O90</f>
        <v>0</v>
      </c>
      <c r="Q90" s="28">
        <f>J90*O90</f>
        <v>0</v>
      </c>
    </row>
    <row r="91" spans="1:17" ht="12.75" customHeight="1">
      <c r="A91" s="134" t="s">
        <v>5</v>
      </c>
      <c r="B91" s="134"/>
      <c r="C91" s="134"/>
      <c r="D91" s="134"/>
      <c r="E91" s="134"/>
      <c r="F91" s="134"/>
      <c r="G91" s="134"/>
      <c r="H91" s="134"/>
      <c r="I91" s="134"/>
      <c r="J91" s="134"/>
      <c r="K91" s="134"/>
      <c r="L91" s="134"/>
      <c r="M91" s="134"/>
      <c r="N91" s="134"/>
      <c r="O91" s="31"/>
      <c r="P91" s="28">
        <f>SUM(P88:P90)</f>
        <v>0</v>
      </c>
      <c r="Q91" s="28">
        <f>SUM(Q88:Q90)</f>
        <v>0</v>
      </c>
    </row>
    <row r="92" s="70" customFormat="1" ht="12.75">
      <c r="L92" s="69"/>
    </row>
    <row r="93" spans="1:11" ht="20.25" customHeight="1">
      <c r="A93" s="148" t="s">
        <v>153</v>
      </c>
      <c r="B93" s="148"/>
      <c r="C93" s="148"/>
      <c r="D93" s="148"/>
      <c r="E93" s="148"/>
      <c r="F93" s="148"/>
      <c r="G93" s="148"/>
      <c r="H93" s="148"/>
      <c r="I93" s="148"/>
      <c r="J93" s="148"/>
      <c r="K93" s="148"/>
    </row>
    <row r="94" spans="1:16" ht="26.25" thickBot="1">
      <c r="A94" s="54" t="s">
        <v>0</v>
      </c>
      <c r="B94" s="40" t="s">
        <v>2</v>
      </c>
      <c r="C94" s="40" t="s">
        <v>7</v>
      </c>
      <c r="D94" s="41" t="s">
        <v>69</v>
      </c>
      <c r="E94" s="41" t="s">
        <v>99</v>
      </c>
      <c r="F94" s="40" t="s">
        <v>60</v>
      </c>
      <c r="G94" s="40" t="s">
        <v>47</v>
      </c>
      <c r="H94" s="104"/>
      <c r="I94" s="147"/>
      <c r="J94" s="147"/>
      <c r="K94" s="17" t="s">
        <v>112</v>
      </c>
      <c r="L94" s="54"/>
      <c r="M94" s="42" t="s">
        <v>64</v>
      </c>
      <c r="N94" s="22" t="s">
        <v>65</v>
      </c>
      <c r="O94" s="22" t="s">
        <v>4</v>
      </c>
      <c r="P94" s="22" t="s">
        <v>148</v>
      </c>
    </row>
    <row r="95" spans="1:16" ht="13.5" thickBot="1">
      <c r="A95" s="1">
        <v>1</v>
      </c>
      <c r="B95" s="33"/>
      <c r="C95" s="33"/>
      <c r="D95" s="33"/>
      <c r="E95" s="33"/>
      <c r="F95" s="33"/>
      <c r="G95" s="33"/>
      <c r="H95" s="113"/>
      <c r="I95" s="147"/>
      <c r="J95" s="147"/>
      <c r="K95" s="17"/>
      <c r="L95" s="54"/>
      <c r="M95" s="84">
        <f>1+LEN(K95)-LEN(SUBSTITUTE(K95,",",""))</f>
        <v>1</v>
      </c>
      <c r="N95" s="90">
        <f>LEN(B95)-LEN(SUBSTITUTE(B95,",",""))</f>
        <v>0</v>
      </c>
      <c r="O95" s="28">
        <f>IF(ISERROR(M95/N95),0,M95/N95)</f>
        <v>0</v>
      </c>
      <c r="P95" s="28">
        <f>10*O95</f>
        <v>0</v>
      </c>
    </row>
    <row r="96" spans="1:16" ht="13.5" thickBot="1">
      <c r="A96" s="30"/>
      <c r="B96" s="34"/>
      <c r="C96" s="34"/>
      <c r="D96" s="34"/>
      <c r="E96" s="34"/>
      <c r="F96" s="34"/>
      <c r="G96" s="34"/>
      <c r="H96" s="114"/>
      <c r="I96" s="147"/>
      <c r="J96" s="147"/>
      <c r="K96" s="23"/>
      <c r="L96" s="54"/>
      <c r="M96" s="84">
        <f>1+LEN(K96)-LEN(SUBSTITUTE(K96,",",""))</f>
        <v>1</v>
      </c>
      <c r="N96" s="90">
        <f>LEN(B96)-LEN(SUBSTITUTE(B96,",",""))</f>
        <v>0</v>
      </c>
      <c r="O96" s="28">
        <f>IF(ISERROR(M96/N96),0,M96/N96)</f>
        <v>0</v>
      </c>
      <c r="P96" s="28">
        <f>10*O96</f>
        <v>0</v>
      </c>
    </row>
    <row r="97" spans="1:16" ht="12.75">
      <c r="A97" s="30"/>
      <c r="B97" s="34"/>
      <c r="C97" s="34"/>
      <c r="D97" s="34"/>
      <c r="E97" s="34"/>
      <c r="F97" s="34"/>
      <c r="G97" s="34"/>
      <c r="H97" s="114"/>
      <c r="I97" s="159"/>
      <c r="J97" s="159"/>
      <c r="K97" s="23"/>
      <c r="L97" s="58"/>
      <c r="M97" s="86">
        <f>1+LEN(K97)-LEN(SUBSTITUTE(K97,",",""))</f>
        <v>1</v>
      </c>
      <c r="N97" s="91">
        <f>LEN(B97)-LEN(SUBSTITUTE(B97,",",""))</f>
        <v>0</v>
      </c>
      <c r="O97" s="29">
        <f>IF(ISERROR(M97/N97),0,M97/N97)</f>
        <v>0</v>
      </c>
      <c r="P97" s="28">
        <f>10*O97</f>
        <v>0</v>
      </c>
    </row>
    <row r="98" spans="1:16" ht="12.75">
      <c r="A98" s="134" t="s">
        <v>5</v>
      </c>
      <c r="B98" s="134"/>
      <c r="C98" s="134"/>
      <c r="D98" s="134"/>
      <c r="E98" s="134"/>
      <c r="F98" s="134"/>
      <c r="G98" s="134"/>
      <c r="H98" s="134"/>
      <c r="I98" s="134"/>
      <c r="J98" s="134"/>
      <c r="K98" s="134"/>
      <c r="L98" s="134"/>
      <c r="M98" s="134"/>
      <c r="N98" s="134"/>
      <c r="O98" s="134"/>
      <c r="P98" s="28">
        <f>SUM(P95:P97)</f>
        <v>0</v>
      </c>
    </row>
    <row r="99" s="70" customFormat="1" ht="12.75">
      <c r="L99" s="69"/>
    </row>
    <row r="100" spans="1:11" ht="18.75" customHeight="1">
      <c r="A100" s="148" t="s">
        <v>154</v>
      </c>
      <c r="B100" s="148"/>
      <c r="C100" s="148"/>
      <c r="D100" s="148"/>
      <c r="E100" s="148"/>
      <c r="F100" s="148"/>
      <c r="G100" s="148"/>
      <c r="H100" s="148"/>
      <c r="I100" s="148"/>
      <c r="J100" s="148"/>
      <c r="K100" s="148"/>
    </row>
    <row r="101" spans="1:21" ht="48.75" customHeight="1">
      <c r="A101" s="54" t="s">
        <v>0</v>
      </c>
      <c r="B101" s="19" t="s">
        <v>110</v>
      </c>
      <c r="C101" s="20" t="s">
        <v>48</v>
      </c>
      <c r="D101" s="137"/>
      <c r="E101" s="138"/>
      <c r="F101" s="138"/>
      <c r="G101" s="138"/>
      <c r="H101" s="138"/>
      <c r="I101" s="138"/>
      <c r="J101" s="138"/>
      <c r="K101" s="138"/>
      <c r="L101" s="138"/>
      <c r="M101" s="138"/>
      <c r="N101" s="138"/>
      <c r="O101" s="139"/>
      <c r="P101" s="22" t="s">
        <v>68</v>
      </c>
      <c r="Q101" s="51"/>
      <c r="R101" s="51"/>
      <c r="S101" s="51"/>
      <c r="T101" s="51"/>
      <c r="U101" s="51"/>
    </row>
    <row r="102" spans="1:21" ht="12.75">
      <c r="A102" s="1">
        <v>1</v>
      </c>
      <c r="B102" s="19"/>
      <c r="C102" s="64"/>
      <c r="D102" s="156"/>
      <c r="E102" s="157"/>
      <c r="F102" s="157"/>
      <c r="G102" s="157"/>
      <c r="H102" s="157"/>
      <c r="I102" s="157"/>
      <c r="J102" s="157"/>
      <c r="K102" s="157"/>
      <c r="L102" s="157"/>
      <c r="M102" s="157"/>
      <c r="N102" s="157"/>
      <c r="O102" s="158"/>
      <c r="P102" s="2">
        <f>1*C102</f>
        <v>0</v>
      </c>
      <c r="Q102" s="51"/>
      <c r="R102" s="51"/>
      <c r="S102" s="51"/>
      <c r="T102" s="51"/>
      <c r="U102" s="51"/>
    </row>
    <row r="103" spans="1:21" ht="12.75">
      <c r="A103" s="1"/>
      <c r="B103" s="19"/>
      <c r="C103" s="64"/>
      <c r="D103" s="156"/>
      <c r="E103" s="157"/>
      <c r="F103" s="157"/>
      <c r="G103" s="157"/>
      <c r="H103" s="157"/>
      <c r="I103" s="157"/>
      <c r="J103" s="157"/>
      <c r="K103" s="157"/>
      <c r="L103" s="157"/>
      <c r="M103" s="157"/>
      <c r="N103" s="157"/>
      <c r="O103" s="158"/>
      <c r="P103" s="2">
        <f>1*C103</f>
        <v>0</v>
      </c>
      <c r="Q103" s="51"/>
      <c r="R103" s="51"/>
      <c r="S103" s="51"/>
      <c r="T103" s="51"/>
      <c r="U103" s="51"/>
    </row>
    <row r="104" spans="1:21" ht="12.75">
      <c r="A104" s="1"/>
      <c r="B104" s="19"/>
      <c r="C104" s="64"/>
      <c r="D104" s="156"/>
      <c r="E104" s="157"/>
      <c r="F104" s="157"/>
      <c r="G104" s="157"/>
      <c r="H104" s="157"/>
      <c r="I104" s="157"/>
      <c r="J104" s="157"/>
      <c r="K104" s="157"/>
      <c r="L104" s="157"/>
      <c r="M104" s="157"/>
      <c r="N104" s="157"/>
      <c r="O104" s="158"/>
      <c r="P104" s="2">
        <f>1*C104</f>
        <v>0</v>
      </c>
      <c r="Q104" s="51"/>
      <c r="R104" s="51"/>
      <c r="S104" s="51"/>
      <c r="T104" s="51"/>
      <c r="U104" s="51"/>
    </row>
    <row r="105" spans="1:16" ht="12.75">
      <c r="A105" s="134" t="s">
        <v>5</v>
      </c>
      <c r="B105" s="134"/>
      <c r="C105" s="134"/>
      <c r="D105" s="134"/>
      <c r="E105" s="134"/>
      <c r="F105" s="134"/>
      <c r="G105" s="134"/>
      <c r="H105" s="134"/>
      <c r="I105" s="134"/>
      <c r="J105" s="134"/>
      <c r="K105" s="134"/>
      <c r="L105" s="134"/>
      <c r="M105" s="134"/>
      <c r="N105" s="134"/>
      <c r="O105" s="134"/>
      <c r="P105" s="2">
        <f>SUM(P102:P104)</f>
        <v>0</v>
      </c>
    </row>
    <row r="106" spans="5:9" ht="12.75">
      <c r="E106" s="3"/>
      <c r="F106" s="3"/>
      <c r="G106" s="3"/>
      <c r="H106" s="3"/>
      <c r="I106" s="3"/>
    </row>
    <row r="107" spans="1:5" ht="45.75" customHeight="1">
      <c r="A107" s="160" t="s">
        <v>111</v>
      </c>
      <c r="B107" s="160"/>
      <c r="C107" s="160"/>
      <c r="D107" s="160"/>
      <c r="E107" s="160"/>
    </row>
    <row r="108" s="70" customFormat="1" ht="12.75">
      <c r="L108" s="69"/>
    </row>
    <row r="109" spans="1:11" ht="19.5" customHeight="1">
      <c r="A109" s="148" t="s">
        <v>155</v>
      </c>
      <c r="B109" s="148"/>
      <c r="C109" s="148"/>
      <c r="D109" s="148"/>
      <c r="E109" s="148"/>
      <c r="F109" s="148"/>
      <c r="G109" s="148"/>
      <c r="H109" s="148"/>
      <c r="I109" s="148"/>
      <c r="J109" s="148"/>
      <c r="K109" s="148"/>
    </row>
    <row r="110" spans="1:16" ht="45.75" customHeight="1">
      <c r="A110" s="51"/>
      <c r="B110" s="51"/>
      <c r="C110" s="51"/>
      <c r="D110" s="51"/>
      <c r="E110" s="51"/>
      <c r="G110" s="51"/>
      <c r="H110" s="51"/>
      <c r="I110" s="51"/>
      <c r="P110" s="22" t="s">
        <v>206</v>
      </c>
    </row>
    <row r="111" spans="1:16" ht="12.75">
      <c r="A111" s="161" t="s">
        <v>207</v>
      </c>
      <c r="B111" s="161"/>
      <c r="C111" s="161"/>
      <c r="D111" s="161"/>
      <c r="E111" s="161"/>
      <c r="F111" s="161"/>
      <c r="G111" s="161"/>
      <c r="H111" s="161"/>
      <c r="I111" s="161"/>
      <c r="J111" s="161"/>
      <c r="K111" s="161"/>
      <c r="L111" s="161"/>
      <c r="M111" s="161"/>
      <c r="N111" s="161"/>
      <c r="O111" s="161"/>
      <c r="P111" s="28">
        <f>Q91+Q84</f>
        <v>0</v>
      </c>
    </row>
    <row r="112" s="70" customFormat="1" ht="12.75">
      <c r="L112" s="69"/>
    </row>
    <row r="113" spans="1:11" ht="20.25" customHeight="1">
      <c r="A113" s="148" t="s">
        <v>156</v>
      </c>
      <c r="B113" s="148"/>
      <c r="C113" s="148"/>
      <c r="D113" s="148"/>
      <c r="E113" s="148"/>
      <c r="F113" s="148"/>
      <c r="G113" s="148"/>
      <c r="H113" s="148"/>
      <c r="I113" s="148"/>
      <c r="J113" s="148"/>
      <c r="K113" s="148"/>
    </row>
    <row r="114" spans="1:16" ht="26.25" thickBot="1">
      <c r="A114" s="54" t="s">
        <v>0</v>
      </c>
      <c r="B114" s="40" t="s">
        <v>2</v>
      </c>
      <c r="C114" s="16" t="s">
        <v>100</v>
      </c>
      <c r="D114" s="40" t="s">
        <v>101</v>
      </c>
      <c r="E114" s="40" t="s">
        <v>102</v>
      </c>
      <c r="F114" s="40" t="s">
        <v>1</v>
      </c>
      <c r="G114" s="40" t="s">
        <v>103</v>
      </c>
      <c r="H114" s="40" t="s">
        <v>104</v>
      </c>
      <c r="I114" s="40" t="s">
        <v>47</v>
      </c>
      <c r="J114" s="54"/>
      <c r="K114" s="17" t="s">
        <v>112</v>
      </c>
      <c r="L114" s="54"/>
      <c r="M114" s="22" t="s">
        <v>64</v>
      </c>
      <c r="N114" s="22" t="s">
        <v>65</v>
      </c>
      <c r="O114" s="22" t="s">
        <v>4</v>
      </c>
      <c r="P114" s="22" t="s">
        <v>36</v>
      </c>
    </row>
    <row r="115" spans="1:16" ht="13.5" thickBot="1">
      <c r="A115" s="1">
        <v>1</v>
      </c>
      <c r="B115" s="16"/>
      <c r="C115" s="16"/>
      <c r="D115" s="16"/>
      <c r="E115" s="16"/>
      <c r="F115" s="16"/>
      <c r="G115" s="16"/>
      <c r="H115" s="16"/>
      <c r="I115" s="16"/>
      <c r="J115" s="54"/>
      <c r="K115" s="17"/>
      <c r="L115" s="7"/>
      <c r="M115" s="84">
        <f>1+LEN(K115)-LEN(SUBSTITUTE(K115,",",""))</f>
        <v>1</v>
      </c>
      <c r="N115" s="90">
        <f>LEN(B115)-LEN(SUBSTITUTE(B115,",",""))</f>
        <v>0</v>
      </c>
      <c r="O115" s="28">
        <f>IF(ISERROR(M115/N115),0,M115/N115)</f>
        <v>0</v>
      </c>
      <c r="P115" s="31">
        <f>7*O115</f>
        <v>0</v>
      </c>
    </row>
    <row r="116" spans="1:16" ht="13.5" thickBot="1">
      <c r="A116" s="30"/>
      <c r="B116" s="24"/>
      <c r="C116" s="24"/>
      <c r="D116" s="24"/>
      <c r="E116" s="24"/>
      <c r="F116" s="24"/>
      <c r="G116" s="24"/>
      <c r="H116" s="24"/>
      <c r="I116" s="24"/>
      <c r="J116" s="54"/>
      <c r="K116" s="23"/>
      <c r="L116" s="7"/>
      <c r="M116" s="84">
        <f>1+LEN(K116)-LEN(SUBSTITUTE(K116,",",""))</f>
        <v>1</v>
      </c>
      <c r="N116" s="90">
        <f>LEN(B116)-LEN(SUBSTITUTE(B116,",",""))</f>
        <v>0</v>
      </c>
      <c r="O116" s="28">
        <f>IF(ISERROR(M116/N116),0,M116/N116)</f>
        <v>0</v>
      </c>
      <c r="P116" s="31">
        <f>7*O116</f>
        <v>0</v>
      </c>
    </row>
    <row r="117" spans="1:16" ht="12.75">
      <c r="A117" s="30"/>
      <c r="B117" s="24"/>
      <c r="C117" s="24"/>
      <c r="D117" s="24"/>
      <c r="E117" s="24"/>
      <c r="F117" s="24"/>
      <c r="G117" s="24"/>
      <c r="H117" s="24"/>
      <c r="I117" s="24"/>
      <c r="J117" s="54"/>
      <c r="K117" s="23"/>
      <c r="L117" s="7"/>
      <c r="M117" s="86">
        <f>1+LEN(K117)-LEN(SUBSTITUTE(K117,",",""))</f>
        <v>1</v>
      </c>
      <c r="N117" s="91">
        <f>LEN(B117)-LEN(SUBSTITUTE(B117,",",""))</f>
        <v>0</v>
      </c>
      <c r="O117" s="29">
        <f>IF(ISERROR(M117/N117),0,M117/N117)</f>
        <v>0</v>
      </c>
      <c r="P117" s="32">
        <f>7*O117</f>
        <v>0</v>
      </c>
    </row>
    <row r="118" spans="1:16" ht="12.75" customHeight="1">
      <c r="A118" s="134" t="s">
        <v>5</v>
      </c>
      <c r="B118" s="134"/>
      <c r="C118" s="134"/>
      <c r="D118" s="134"/>
      <c r="E118" s="134"/>
      <c r="F118" s="134"/>
      <c r="G118" s="134"/>
      <c r="H118" s="134"/>
      <c r="I118" s="134"/>
      <c r="J118" s="134"/>
      <c r="K118" s="134"/>
      <c r="L118" s="134"/>
      <c r="M118" s="134"/>
      <c r="N118" s="134"/>
      <c r="O118" s="134"/>
      <c r="P118" s="31">
        <f>SUM(P115:P117)</f>
        <v>0</v>
      </c>
    </row>
    <row r="119" s="70" customFormat="1" ht="12.75">
      <c r="L119" s="69"/>
    </row>
    <row r="120" spans="1:11" ht="26.25" customHeight="1">
      <c r="A120" s="148" t="s">
        <v>157</v>
      </c>
      <c r="B120" s="148"/>
      <c r="C120" s="148"/>
      <c r="D120" s="148"/>
      <c r="E120" s="148"/>
      <c r="F120" s="148"/>
      <c r="G120" s="148"/>
      <c r="H120" s="148"/>
      <c r="I120" s="148"/>
      <c r="J120" s="148"/>
      <c r="K120" s="148"/>
    </row>
    <row r="121" spans="1:16" ht="26.25" thickBot="1">
      <c r="A121" s="54" t="s">
        <v>0</v>
      </c>
      <c r="B121" s="40" t="s">
        <v>2</v>
      </c>
      <c r="C121" s="40" t="s">
        <v>7</v>
      </c>
      <c r="D121" s="41" t="s">
        <v>208</v>
      </c>
      <c r="E121" s="41" t="s">
        <v>203</v>
      </c>
      <c r="F121" s="40" t="s">
        <v>205</v>
      </c>
      <c r="G121" s="40" t="s">
        <v>47</v>
      </c>
      <c r="H121" s="105"/>
      <c r="I121" s="165"/>
      <c r="J121" s="166"/>
      <c r="K121" s="17" t="s">
        <v>112</v>
      </c>
      <c r="L121" s="54"/>
      <c r="M121" s="54" t="s">
        <v>64</v>
      </c>
      <c r="N121" s="54" t="s">
        <v>65</v>
      </c>
      <c r="O121" s="54" t="s">
        <v>4</v>
      </c>
      <c r="P121" s="54" t="s">
        <v>149</v>
      </c>
    </row>
    <row r="122" spans="1:16" ht="13.5" thickBot="1">
      <c r="A122" s="1">
        <v>1</v>
      </c>
      <c r="B122" s="33"/>
      <c r="C122" s="33"/>
      <c r="D122" s="33"/>
      <c r="E122" s="33"/>
      <c r="F122" s="33"/>
      <c r="G122" s="33"/>
      <c r="H122" s="113"/>
      <c r="I122" s="167"/>
      <c r="J122" s="167"/>
      <c r="K122" s="17"/>
      <c r="L122" s="7"/>
      <c r="M122" s="84">
        <f>1+LEN(K122)-LEN(SUBSTITUTE(K122,",",""))</f>
        <v>1</v>
      </c>
      <c r="N122" s="90">
        <f>LEN(B122)-LEN(SUBSTITUTE(B122,",",""))</f>
        <v>0</v>
      </c>
      <c r="O122" s="28">
        <f>IF(ISERROR(M122/N122),0,M122/N122)</f>
        <v>0</v>
      </c>
      <c r="P122" s="31">
        <f>2*O122</f>
        <v>0</v>
      </c>
    </row>
    <row r="123" spans="1:16" ht="13.5" thickBot="1">
      <c r="A123" s="30"/>
      <c r="B123" s="34"/>
      <c r="C123" s="34"/>
      <c r="D123" s="34"/>
      <c r="E123" s="34"/>
      <c r="F123" s="34"/>
      <c r="G123" s="34"/>
      <c r="H123" s="114"/>
      <c r="I123" s="167"/>
      <c r="J123" s="167"/>
      <c r="K123" s="23"/>
      <c r="L123" s="7"/>
      <c r="M123" s="84">
        <f>1+LEN(K123)-LEN(SUBSTITUTE(K123,",",""))</f>
        <v>1</v>
      </c>
      <c r="N123" s="90">
        <f>LEN(B123)-LEN(SUBSTITUTE(B123,",",""))</f>
        <v>0</v>
      </c>
      <c r="O123" s="28">
        <f>IF(ISERROR(M123/N123),0,M123/N123)</f>
        <v>0</v>
      </c>
      <c r="P123" s="31">
        <f>2*O123</f>
        <v>0</v>
      </c>
    </row>
    <row r="124" spans="1:16" ht="12.75">
      <c r="A124" s="30"/>
      <c r="B124" s="34"/>
      <c r="C124" s="34"/>
      <c r="D124" s="34"/>
      <c r="E124" s="34"/>
      <c r="F124" s="34"/>
      <c r="G124" s="34"/>
      <c r="H124" s="114"/>
      <c r="I124" s="168"/>
      <c r="J124" s="168"/>
      <c r="K124" s="23"/>
      <c r="L124" s="38"/>
      <c r="M124" s="86">
        <f>1+LEN(K124)-LEN(SUBSTITUTE(K124,",",""))</f>
        <v>1</v>
      </c>
      <c r="N124" s="91">
        <f>LEN(B124)-LEN(SUBSTITUTE(B124,",",""))</f>
        <v>0</v>
      </c>
      <c r="O124" s="29">
        <f>IF(ISERROR(M124/N124),0,M124/N124)</f>
        <v>0</v>
      </c>
      <c r="P124" s="31">
        <f>2*O124</f>
        <v>0</v>
      </c>
    </row>
    <row r="125" spans="1:16" ht="12.75" customHeight="1">
      <c r="A125" s="134" t="s">
        <v>5</v>
      </c>
      <c r="B125" s="134"/>
      <c r="C125" s="134"/>
      <c r="D125" s="134"/>
      <c r="E125" s="134"/>
      <c r="F125" s="134"/>
      <c r="G125" s="134"/>
      <c r="H125" s="134"/>
      <c r="I125" s="134"/>
      <c r="J125" s="134"/>
      <c r="K125" s="134"/>
      <c r="L125" s="134"/>
      <c r="M125" s="134"/>
      <c r="N125" s="134"/>
      <c r="O125" s="134"/>
      <c r="P125" s="31">
        <f>SUM(P122:P124)</f>
        <v>0</v>
      </c>
    </row>
    <row r="126" s="70" customFormat="1" ht="12.75">
      <c r="L126" s="69"/>
    </row>
    <row r="127" spans="1:11" ht="20.25" customHeight="1">
      <c r="A127" s="148" t="s">
        <v>158</v>
      </c>
      <c r="B127" s="148"/>
      <c r="C127" s="148"/>
      <c r="D127" s="148"/>
      <c r="E127" s="148"/>
      <c r="F127" s="148"/>
      <c r="G127" s="148"/>
      <c r="H127" s="148"/>
      <c r="I127" s="148"/>
      <c r="J127" s="148"/>
      <c r="K127" s="148"/>
    </row>
    <row r="128" spans="1:16" ht="26.25" thickBot="1">
      <c r="A128" s="54" t="s">
        <v>0</v>
      </c>
      <c r="B128" s="40" t="s">
        <v>2</v>
      </c>
      <c r="C128" s="40" t="s">
        <v>7</v>
      </c>
      <c r="D128" s="41" t="s">
        <v>69</v>
      </c>
      <c r="E128" s="41" t="s">
        <v>99</v>
      </c>
      <c r="F128" s="40" t="s">
        <v>60</v>
      </c>
      <c r="G128" s="40" t="s">
        <v>47</v>
      </c>
      <c r="H128" s="104"/>
      <c r="I128" s="147"/>
      <c r="J128" s="147"/>
      <c r="K128" s="17" t="s">
        <v>112</v>
      </c>
      <c r="L128" s="54"/>
      <c r="M128" s="42" t="s">
        <v>64</v>
      </c>
      <c r="N128" s="22" t="s">
        <v>65</v>
      </c>
      <c r="O128" s="22" t="s">
        <v>4</v>
      </c>
      <c r="P128" s="22" t="s">
        <v>149</v>
      </c>
    </row>
    <row r="129" spans="1:16" ht="13.5" thickBot="1">
      <c r="A129" s="1">
        <v>1</v>
      </c>
      <c r="B129" s="33"/>
      <c r="C129" s="33"/>
      <c r="D129" s="33"/>
      <c r="E129" s="33"/>
      <c r="F129" s="33"/>
      <c r="G129" s="33"/>
      <c r="H129" s="113"/>
      <c r="I129" s="147"/>
      <c r="J129" s="147"/>
      <c r="K129" s="17"/>
      <c r="L129" s="54"/>
      <c r="M129" s="84">
        <f>1+LEN(K129)-LEN(SUBSTITUTE(K129,",",""))</f>
        <v>1</v>
      </c>
      <c r="N129" s="90">
        <f>LEN(B129)-LEN(SUBSTITUTE(B129,",",""))</f>
        <v>0</v>
      </c>
      <c r="O129" s="28">
        <f>IF(ISERROR(M129/N129),0,M129/N129)</f>
        <v>0</v>
      </c>
      <c r="P129" s="28">
        <f>2*O129</f>
        <v>0</v>
      </c>
    </row>
    <row r="130" spans="1:16" ht="13.5" thickBot="1">
      <c r="A130" s="30"/>
      <c r="B130" s="34"/>
      <c r="C130" s="34"/>
      <c r="D130" s="34"/>
      <c r="E130" s="34"/>
      <c r="F130" s="34"/>
      <c r="G130" s="34"/>
      <c r="H130" s="114"/>
      <c r="I130" s="147"/>
      <c r="J130" s="147"/>
      <c r="K130" s="23"/>
      <c r="L130" s="54"/>
      <c r="M130" s="84">
        <f>1+LEN(K130)-LEN(SUBSTITUTE(K130,",",""))</f>
        <v>1</v>
      </c>
      <c r="N130" s="90">
        <f>LEN(B130)-LEN(SUBSTITUTE(B130,",",""))</f>
        <v>0</v>
      </c>
      <c r="O130" s="28">
        <f>IF(ISERROR(M130/N130),0,M130/N130)</f>
        <v>0</v>
      </c>
      <c r="P130" s="28">
        <f>2*O130</f>
        <v>0</v>
      </c>
    </row>
    <row r="131" spans="1:16" ht="12.75">
      <c r="A131" s="30"/>
      <c r="B131" s="34"/>
      <c r="C131" s="34"/>
      <c r="D131" s="34"/>
      <c r="E131" s="34"/>
      <c r="F131" s="34"/>
      <c r="G131" s="34"/>
      <c r="H131" s="114"/>
      <c r="I131" s="159"/>
      <c r="J131" s="159"/>
      <c r="K131" s="23"/>
      <c r="L131" s="58"/>
      <c r="M131" s="86">
        <f>1+LEN(K131)-LEN(SUBSTITUTE(K131,",",""))</f>
        <v>1</v>
      </c>
      <c r="N131" s="91">
        <f>LEN(B131)-LEN(SUBSTITUTE(B131,",",""))</f>
        <v>0</v>
      </c>
      <c r="O131" s="29">
        <f>IF(ISERROR(M131/N131),0,M131/N131)</f>
        <v>0</v>
      </c>
      <c r="P131" s="28">
        <f>2*O131</f>
        <v>0</v>
      </c>
    </row>
    <row r="132" spans="1:16" ht="12.75">
      <c r="A132" s="134" t="s">
        <v>5</v>
      </c>
      <c r="B132" s="134"/>
      <c r="C132" s="134"/>
      <c r="D132" s="134"/>
      <c r="E132" s="134"/>
      <c r="F132" s="134"/>
      <c r="G132" s="134"/>
      <c r="H132" s="134"/>
      <c r="I132" s="134"/>
      <c r="J132" s="134"/>
      <c r="K132" s="134"/>
      <c r="L132" s="134"/>
      <c r="M132" s="134"/>
      <c r="N132" s="134"/>
      <c r="O132" s="134"/>
      <c r="P132" s="28">
        <f>SUM(P129:P131)</f>
        <v>0</v>
      </c>
    </row>
    <row r="133" s="70" customFormat="1" ht="12.75">
      <c r="L133" s="69"/>
    </row>
    <row r="134" s="70" customFormat="1" ht="12.75">
      <c r="L134" s="69"/>
    </row>
    <row r="135" spans="1:16" s="70" customFormat="1" ht="16.5" customHeight="1">
      <c r="A135" s="148" t="s">
        <v>140</v>
      </c>
      <c r="B135" s="148"/>
      <c r="C135" s="148"/>
      <c r="D135" s="148"/>
      <c r="E135" s="148"/>
      <c r="F135" s="148"/>
      <c r="G135" s="148"/>
      <c r="H135" s="148"/>
      <c r="I135" s="148"/>
      <c r="J135" s="148"/>
      <c r="K135" s="148"/>
      <c r="P135" s="69"/>
    </row>
    <row r="136" spans="1:16" ht="26.25" thickBot="1">
      <c r="A136" s="54" t="s">
        <v>0</v>
      </c>
      <c r="B136" s="40" t="s">
        <v>2</v>
      </c>
      <c r="C136" s="43" t="s">
        <v>7</v>
      </c>
      <c r="D136" s="94" t="s">
        <v>60</v>
      </c>
      <c r="E136" s="94" t="s">
        <v>3</v>
      </c>
      <c r="F136" s="155"/>
      <c r="G136" s="155"/>
      <c r="H136" s="155"/>
      <c r="I136" s="155"/>
      <c r="J136" s="155"/>
      <c r="K136" s="17" t="s">
        <v>112</v>
      </c>
      <c r="L136" s="54"/>
      <c r="M136" s="54" t="s">
        <v>64</v>
      </c>
      <c r="N136" s="54" t="s">
        <v>65</v>
      </c>
      <c r="O136" s="54" t="s">
        <v>4</v>
      </c>
      <c r="P136" s="54" t="s">
        <v>149</v>
      </c>
    </row>
    <row r="137" spans="1:16" ht="13.5" thickBot="1">
      <c r="A137" s="1">
        <v>1</v>
      </c>
      <c r="B137" s="33"/>
      <c r="C137" s="74"/>
      <c r="D137" s="76"/>
      <c r="E137" s="76"/>
      <c r="F137" s="151"/>
      <c r="G137" s="151"/>
      <c r="H137" s="151"/>
      <c r="I137" s="151"/>
      <c r="J137" s="151"/>
      <c r="K137" s="17"/>
      <c r="L137" s="7"/>
      <c r="M137" s="84">
        <f>1+LEN(K137)-LEN(SUBSTITUTE(K137,",",""))</f>
        <v>1</v>
      </c>
      <c r="N137" s="90">
        <f>LEN(B137)-LEN(SUBSTITUTE(B137,",",""))</f>
        <v>0</v>
      </c>
      <c r="O137" s="28">
        <f>IF(ISERROR(M137/N137),0,M137/N137)</f>
        <v>0</v>
      </c>
      <c r="P137" s="31">
        <f>2*O137</f>
        <v>0</v>
      </c>
    </row>
    <row r="138" spans="1:16" ht="13.5" thickBot="1">
      <c r="A138" s="30"/>
      <c r="B138" s="34"/>
      <c r="C138" s="75"/>
      <c r="D138" s="76"/>
      <c r="E138" s="76"/>
      <c r="F138" s="151"/>
      <c r="G138" s="151"/>
      <c r="H138" s="151"/>
      <c r="I138" s="151"/>
      <c r="J138" s="151"/>
      <c r="K138" s="23"/>
      <c r="L138" s="7"/>
      <c r="M138" s="84">
        <f>1+LEN(K138)-LEN(SUBSTITUTE(K138,",",""))</f>
        <v>1</v>
      </c>
      <c r="N138" s="90">
        <f>LEN(B138)-LEN(SUBSTITUTE(B138,",",""))</f>
        <v>0</v>
      </c>
      <c r="O138" s="28">
        <f>IF(ISERROR(M138/N138),0,M138/N138)</f>
        <v>0</v>
      </c>
      <c r="P138" s="31">
        <f>2*O138</f>
        <v>0</v>
      </c>
    </row>
    <row r="139" spans="1:16" ht="12.75">
      <c r="A139" s="30"/>
      <c r="B139" s="34"/>
      <c r="C139" s="75"/>
      <c r="D139" s="76"/>
      <c r="E139" s="76"/>
      <c r="F139" s="151"/>
      <c r="G139" s="151"/>
      <c r="H139" s="151"/>
      <c r="I139" s="151"/>
      <c r="J139" s="151"/>
      <c r="K139" s="23"/>
      <c r="L139" s="38"/>
      <c r="M139" s="86">
        <f>1+LEN(K139)-LEN(SUBSTITUTE(K139,",",""))</f>
        <v>1</v>
      </c>
      <c r="N139" s="91">
        <f>LEN(B139)-LEN(SUBSTITUTE(B139,",",""))</f>
        <v>0</v>
      </c>
      <c r="O139" s="29">
        <f>IF(ISERROR(M139/N139),0,M139/N139)</f>
        <v>0</v>
      </c>
      <c r="P139" s="31">
        <f>2*O139</f>
        <v>0</v>
      </c>
    </row>
    <row r="140" spans="1:16" ht="12.75" customHeight="1">
      <c r="A140" s="152" t="s">
        <v>5</v>
      </c>
      <c r="B140" s="153"/>
      <c r="C140" s="153"/>
      <c r="D140" s="153"/>
      <c r="E140" s="153"/>
      <c r="F140" s="153"/>
      <c r="G140" s="153"/>
      <c r="H140" s="153"/>
      <c r="I140" s="153"/>
      <c r="J140" s="153"/>
      <c r="K140" s="153"/>
      <c r="L140" s="153"/>
      <c r="M140" s="153"/>
      <c r="N140" s="153"/>
      <c r="O140" s="154"/>
      <c r="P140" s="31">
        <f>SUM(P137:P139)</f>
        <v>0</v>
      </c>
    </row>
    <row r="141" spans="9:12" s="70" customFormat="1" ht="12.75">
      <c r="I141" s="69"/>
      <c r="L141" s="69"/>
    </row>
    <row r="142" spans="1:16" s="70" customFormat="1" ht="30.75" customHeight="1">
      <c r="A142" s="148" t="s">
        <v>141</v>
      </c>
      <c r="B142" s="148"/>
      <c r="C142" s="148"/>
      <c r="D142" s="148"/>
      <c r="E142" s="148"/>
      <c r="F142" s="148"/>
      <c r="G142" s="148"/>
      <c r="H142" s="148"/>
      <c r="I142" s="148"/>
      <c r="J142" s="148"/>
      <c r="K142" s="148"/>
      <c r="P142" s="69"/>
    </row>
    <row r="143" spans="1:16" ht="26.25" thickBot="1">
      <c r="A143" s="54" t="s">
        <v>0</v>
      </c>
      <c r="B143" s="40" t="s">
        <v>2</v>
      </c>
      <c r="C143" s="43" t="s">
        <v>7</v>
      </c>
      <c r="D143" s="94" t="s">
        <v>60</v>
      </c>
      <c r="E143" s="94" t="s">
        <v>3</v>
      </c>
      <c r="F143" s="155"/>
      <c r="G143" s="155"/>
      <c r="H143" s="155"/>
      <c r="I143" s="155"/>
      <c r="J143" s="155"/>
      <c r="K143" s="17" t="s">
        <v>112</v>
      </c>
      <c r="L143" s="54"/>
      <c r="M143" s="54" t="s">
        <v>64</v>
      </c>
      <c r="N143" s="54" t="s">
        <v>65</v>
      </c>
      <c r="O143" s="54" t="s">
        <v>4</v>
      </c>
      <c r="P143" s="54" t="s">
        <v>49</v>
      </c>
    </row>
    <row r="144" spans="1:16" ht="13.5" thickBot="1">
      <c r="A144" s="1">
        <v>1</v>
      </c>
      <c r="B144" s="33"/>
      <c r="C144" s="74"/>
      <c r="D144" s="76"/>
      <c r="E144" s="76"/>
      <c r="F144" s="151"/>
      <c r="G144" s="151"/>
      <c r="H144" s="151"/>
      <c r="I144" s="151"/>
      <c r="J144" s="151"/>
      <c r="K144" s="17"/>
      <c r="L144" s="7"/>
      <c r="M144" s="84">
        <f>1+LEN(K144)-LEN(SUBSTITUTE(K144,",",""))</f>
        <v>1</v>
      </c>
      <c r="N144" s="90">
        <f>LEN(B144)-LEN(SUBSTITUTE(B144,",",""))</f>
        <v>0</v>
      </c>
      <c r="O144" s="28">
        <f>IF(ISERROR(M144/N144),0,M144/N144)</f>
        <v>0</v>
      </c>
      <c r="P144" s="31">
        <f>1*O144</f>
        <v>0</v>
      </c>
    </row>
    <row r="145" spans="1:16" ht="13.5" thickBot="1">
      <c r="A145" s="30"/>
      <c r="B145" s="34"/>
      <c r="C145" s="75"/>
      <c r="D145" s="76"/>
      <c r="E145" s="76"/>
      <c r="F145" s="151"/>
      <c r="G145" s="151"/>
      <c r="H145" s="151"/>
      <c r="I145" s="151"/>
      <c r="J145" s="151"/>
      <c r="K145" s="23"/>
      <c r="L145" s="7"/>
      <c r="M145" s="84">
        <f>1+LEN(K145)-LEN(SUBSTITUTE(K145,",",""))</f>
        <v>1</v>
      </c>
      <c r="N145" s="90">
        <f>LEN(B145)-LEN(SUBSTITUTE(B145,",",""))</f>
        <v>0</v>
      </c>
      <c r="O145" s="28">
        <f>IF(ISERROR(M145/N145),0,M145/N145)</f>
        <v>0</v>
      </c>
      <c r="P145" s="31">
        <f>1*O145</f>
        <v>0</v>
      </c>
    </row>
    <row r="146" spans="1:16" ht="12.75">
      <c r="A146" s="30"/>
      <c r="B146" s="34"/>
      <c r="C146" s="75"/>
      <c r="D146" s="76"/>
      <c r="E146" s="76"/>
      <c r="F146" s="151"/>
      <c r="G146" s="151"/>
      <c r="H146" s="151"/>
      <c r="I146" s="151"/>
      <c r="J146" s="151"/>
      <c r="K146" s="23"/>
      <c r="L146" s="38"/>
      <c r="M146" s="86">
        <f>1+LEN(K146)-LEN(SUBSTITUTE(K146,",",""))</f>
        <v>1</v>
      </c>
      <c r="N146" s="91">
        <f>LEN(B146)-LEN(SUBSTITUTE(B146,",",""))</f>
        <v>0</v>
      </c>
      <c r="O146" s="29">
        <f>IF(ISERROR(M146/N146),0,M146/N146)</f>
        <v>0</v>
      </c>
      <c r="P146" s="31">
        <f>1*O146</f>
        <v>0</v>
      </c>
    </row>
    <row r="147" spans="1:16" ht="12.75" customHeight="1">
      <c r="A147" s="152" t="s">
        <v>5</v>
      </c>
      <c r="B147" s="153"/>
      <c r="C147" s="153"/>
      <c r="D147" s="153"/>
      <c r="E147" s="153"/>
      <c r="F147" s="153"/>
      <c r="G147" s="153"/>
      <c r="H147" s="153"/>
      <c r="I147" s="153"/>
      <c r="J147" s="153"/>
      <c r="K147" s="153"/>
      <c r="L147" s="153"/>
      <c r="M147" s="153"/>
      <c r="N147" s="153"/>
      <c r="O147" s="154"/>
      <c r="P147" s="31">
        <f>SUM(P144:P146)</f>
        <v>0</v>
      </c>
    </row>
    <row r="148" s="70" customFormat="1" ht="12.75">
      <c r="L148" s="69"/>
    </row>
    <row r="149" spans="1:16" s="70" customFormat="1" ht="18.75" customHeight="1">
      <c r="A149" s="148" t="s">
        <v>142</v>
      </c>
      <c r="B149" s="148"/>
      <c r="C149" s="148"/>
      <c r="D149" s="148"/>
      <c r="E149" s="148"/>
      <c r="F149" s="148"/>
      <c r="G149" s="148"/>
      <c r="H149" s="148"/>
      <c r="I149" s="148"/>
      <c r="J149" s="148"/>
      <c r="K149" s="148"/>
      <c r="P149" s="69"/>
    </row>
    <row r="150" spans="1:16" ht="26.25" thickBot="1">
      <c r="A150" s="54" t="s">
        <v>0</v>
      </c>
      <c r="B150" s="115" t="s">
        <v>2</v>
      </c>
      <c r="C150" s="116" t="s">
        <v>7</v>
      </c>
      <c r="D150" s="65" t="s">
        <v>143</v>
      </c>
      <c r="E150" s="65" t="s">
        <v>3</v>
      </c>
      <c r="F150" s="155"/>
      <c r="G150" s="155"/>
      <c r="H150" s="155"/>
      <c r="I150" s="155"/>
      <c r="J150" s="155"/>
      <c r="K150" s="17" t="s">
        <v>112</v>
      </c>
      <c r="L150" s="54"/>
      <c r="M150" s="54" t="s">
        <v>64</v>
      </c>
      <c r="N150" s="54" t="s">
        <v>65</v>
      </c>
      <c r="O150" s="54" t="s">
        <v>4</v>
      </c>
      <c r="P150" s="54" t="s">
        <v>149</v>
      </c>
    </row>
    <row r="151" spans="1:16" ht="13.5" thickBot="1">
      <c r="A151" s="1">
        <v>1</v>
      </c>
      <c r="B151" s="117"/>
      <c r="C151" s="118"/>
      <c r="D151" s="119"/>
      <c r="E151" s="119"/>
      <c r="F151" s="151"/>
      <c r="G151" s="151"/>
      <c r="H151" s="151"/>
      <c r="I151" s="151"/>
      <c r="J151" s="151"/>
      <c r="K151" s="17"/>
      <c r="L151" s="7"/>
      <c r="M151" s="84">
        <f>1+LEN(K151)-LEN(SUBSTITUTE(K151,",",""))</f>
        <v>1</v>
      </c>
      <c r="N151" s="90">
        <f>LEN(B151)-LEN(SUBSTITUTE(B151,",",""))</f>
        <v>0</v>
      </c>
      <c r="O151" s="28">
        <f>IF(ISERROR(M151/N151),0,M151/N151)</f>
        <v>0</v>
      </c>
      <c r="P151" s="31">
        <f>2*O151</f>
        <v>0</v>
      </c>
    </row>
    <row r="152" spans="1:16" ht="13.5" thickBot="1">
      <c r="A152" s="30"/>
      <c r="B152" s="120"/>
      <c r="C152" s="121"/>
      <c r="D152" s="119"/>
      <c r="E152" s="119"/>
      <c r="F152" s="151"/>
      <c r="G152" s="151"/>
      <c r="H152" s="151"/>
      <c r="I152" s="151"/>
      <c r="J152" s="151"/>
      <c r="K152" s="23"/>
      <c r="L152" s="7"/>
      <c r="M152" s="84">
        <f>1+LEN(K152)-LEN(SUBSTITUTE(K152,",",""))</f>
        <v>1</v>
      </c>
      <c r="N152" s="90">
        <f>LEN(B152)-LEN(SUBSTITUTE(B152,",",""))</f>
        <v>0</v>
      </c>
      <c r="O152" s="28">
        <f>IF(ISERROR(M152/N152),0,M152/N152)</f>
        <v>0</v>
      </c>
      <c r="P152" s="31">
        <f>2*O152</f>
        <v>0</v>
      </c>
    </row>
    <row r="153" spans="1:16" ht="12.75">
      <c r="A153" s="30"/>
      <c r="B153" s="120"/>
      <c r="C153" s="121"/>
      <c r="D153" s="119"/>
      <c r="E153" s="119"/>
      <c r="F153" s="151"/>
      <c r="G153" s="151"/>
      <c r="H153" s="151"/>
      <c r="I153" s="151"/>
      <c r="J153" s="151"/>
      <c r="K153" s="23"/>
      <c r="L153" s="38"/>
      <c r="M153" s="86">
        <f>1+LEN(K153)-LEN(SUBSTITUTE(K153,",",""))</f>
        <v>1</v>
      </c>
      <c r="N153" s="91">
        <f>LEN(B153)-LEN(SUBSTITUTE(B153,",",""))</f>
        <v>0</v>
      </c>
      <c r="O153" s="29">
        <f>IF(ISERROR(M153/N153),0,M153/N153)</f>
        <v>0</v>
      </c>
      <c r="P153" s="31">
        <f>2*O153</f>
        <v>0</v>
      </c>
    </row>
    <row r="154" spans="1:16" ht="12.75" customHeight="1">
      <c r="A154" s="152" t="s">
        <v>5</v>
      </c>
      <c r="B154" s="153"/>
      <c r="C154" s="153"/>
      <c r="D154" s="153"/>
      <c r="E154" s="153"/>
      <c r="F154" s="153"/>
      <c r="G154" s="153"/>
      <c r="H154" s="153"/>
      <c r="I154" s="153"/>
      <c r="J154" s="153"/>
      <c r="K154" s="153"/>
      <c r="L154" s="153"/>
      <c r="M154" s="153"/>
      <c r="N154" s="153"/>
      <c r="O154" s="154"/>
      <c r="P154" s="31">
        <f>SUM(P151:P153)</f>
        <v>0</v>
      </c>
    </row>
    <row r="155" spans="9:13" s="70" customFormat="1" ht="12.75">
      <c r="I155" s="69"/>
      <c r="M155" s="69"/>
    </row>
    <row r="156" spans="1:11" ht="21.75" customHeight="1">
      <c r="A156" s="148" t="s">
        <v>159</v>
      </c>
      <c r="B156" s="148"/>
      <c r="C156" s="148"/>
      <c r="D156" s="148"/>
      <c r="E156" s="148"/>
      <c r="F156" s="148"/>
      <c r="G156" s="148"/>
      <c r="H156" s="148"/>
      <c r="I156" s="148"/>
      <c r="J156" s="148"/>
      <c r="K156" s="148"/>
    </row>
    <row r="157" spans="1:16" ht="51">
      <c r="A157" s="54" t="s">
        <v>16</v>
      </c>
      <c r="B157" s="17" t="s">
        <v>55</v>
      </c>
      <c r="C157" s="17" t="s">
        <v>81</v>
      </c>
      <c r="D157" s="17" t="s">
        <v>50</v>
      </c>
      <c r="E157" s="147"/>
      <c r="F157" s="147"/>
      <c r="G157" s="147"/>
      <c r="H157" s="147"/>
      <c r="I157" s="147"/>
      <c r="J157" s="147"/>
      <c r="K157" s="147"/>
      <c r="L157" s="147"/>
      <c r="M157" s="147"/>
      <c r="N157" s="147"/>
      <c r="O157" s="147"/>
      <c r="P157" s="22" t="s">
        <v>51</v>
      </c>
    </row>
    <row r="158" spans="1:16" ht="12.75">
      <c r="A158" s="1">
        <v>1</v>
      </c>
      <c r="B158" s="17"/>
      <c r="C158" s="17"/>
      <c r="D158" s="17"/>
      <c r="E158" s="147"/>
      <c r="F158" s="147"/>
      <c r="G158" s="147"/>
      <c r="H158" s="147"/>
      <c r="I158" s="147"/>
      <c r="J158" s="147"/>
      <c r="K158" s="147"/>
      <c r="L158" s="147"/>
      <c r="M158" s="147"/>
      <c r="N158" s="147"/>
      <c r="O158" s="147"/>
      <c r="P158" s="2">
        <f>IF(D158=2008,10,0)+IF(D158=2009,10,0)+IF(D158=2010,10,0)+IF(D158=2011,10,0)+IF(D158=2012,10,0)+IF(D158=2013,10,0)</f>
        <v>0</v>
      </c>
    </row>
    <row r="159" spans="1:16" ht="12.75">
      <c r="A159" s="1"/>
      <c r="B159" s="17"/>
      <c r="C159" s="17"/>
      <c r="D159" s="17"/>
      <c r="E159" s="137"/>
      <c r="F159" s="138"/>
      <c r="G159" s="138"/>
      <c r="H159" s="138"/>
      <c r="I159" s="138"/>
      <c r="J159" s="138"/>
      <c r="K159" s="138"/>
      <c r="L159" s="138"/>
      <c r="M159" s="138"/>
      <c r="N159" s="138"/>
      <c r="O159" s="139"/>
      <c r="P159" s="2">
        <f>IF(D159=2008,10,0)+IF(D159=2009,10,0)+IF(D159=2010,10,0)+IF(D159=2011,10,0)+IF(D159=2012,10,0)+IF(D159=2013,10,0)</f>
        <v>0</v>
      </c>
    </row>
    <row r="160" spans="1:16" ht="12.75">
      <c r="A160" s="1"/>
      <c r="B160" s="17"/>
      <c r="C160" s="17"/>
      <c r="D160" s="17"/>
      <c r="E160" s="137"/>
      <c r="F160" s="138"/>
      <c r="G160" s="138"/>
      <c r="H160" s="138"/>
      <c r="I160" s="138"/>
      <c r="J160" s="138"/>
      <c r="K160" s="138"/>
      <c r="L160" s="138"/>
      <c r="M160" s="138"/>
      <c r="N160" s="138"/>
      <c r="O160" s="139"/>
      <c r="P160" s="2">
        <f>IF(D160=2008,10,0)+IF(D160=2009,10,0)+IF(D160=2010,10,0)+IF(D160=2011,10,0)+IF(D160=2012,10,0)+IF(D160=2013,10,0)</f>
        <v>0</v>
      </c>
    </row>
    <row r="161" spans="1:16" ht="12.75" customHeight="1">
      <c r="A161" s="152" t="s">
        <v>5</v>
      </c>
      <c r="B161" s="153"/>
      <c r="C161" s="153"/>
      <c r="D161" s="153"/>
      <c r="E161" s="153"/>
      <c r="F161" s="153"/>
      <c r="G161" s="153"/>
      <c r="H161" s="153"/>
      <c r="I161" s="153"/>
      <c r="J161" s="153"/>
      <c r="K161" s="153"/>
      <c r="L161" s="153"/>
      <c r="M161" s="153"/>
      <c r="N161" s="153"/>
      <c r="O161" s="154"/>
      <c r="P161" s="13">
        <f>SUM(P158:P160)</f>
        <v>0</v>
      </c>
    </row>
    <row r="162" s="70" customFormat="1" ht="12.75">
      <c r="L162" s="69"/>
    </row>
    <row r="163" spans="1:11" ht="18" customHeight="1">
      <c r="A163" s="148" t="s">
        <v>160</v>
      </c>
      <c r="B163" s="148"/>
      <c r="C163" s="148"/>
      <c r="D163" s="148"/>
      <c r="E163" s="148"/>
      <c r="F163" s="148"/>
      <c r="G163" s="148"/>
      <c r="H163" s="148"/>
      <c r="I163" s="148"/>
      <c r="J163" s="148"/>
      <c r="K163" s="148"/>
    </row>
    <row r="164" spans="1:16" ht="38.25">
      <c r="A164" s="54" t="s">
        <v>16</v>
      </c>
      <c r="B164" s="17" t="s">
        <v>55</v>
      </c>
      <c r="C164" s="17" t="s">
        <v>53</v>
      </c>
      <c r="D164" s="21" t="s">
        <v>50</v>
      </c>
      <c r="E164" s="147"/>
      <c r="F164" s="147"/>
      <c r="G164" s="147"/>
      <c r="H164" s="147"/>
      <c r="I164" s="147"/>
      <c r="J164" s="147"/>
      <c r="K164" s="147"/>
      <c r="L164" s="147"/>
      <c r="M164" s="147"/>
      <c r="N164" s="147"/>
      <c r="O164" s="147"/>
      <c r="P164" s="54" t="s">
        <v>52</v>
      </c>
    </row>
    <row r="165" spans="1:16" ht="12.75">
      <c r="A165" s="1">
        <v>1</v>
      </c>
      <c r="B165" s="17"/>
      <c r="C165" s="17"/>
      <c r="D165" s="21"/>
      <c r="E165" s="147"/>
      <c r="F165" s="147"/>
      <c r="G165" s="147"/>
      <c r="H165" s="147"/>
      <c r="I165" s="147"/>
      <c r="J165" s="147"/>
      <c r="K165" s="147"/>
      <c r="L165" s="147"/>
      <c r="M165" s="147"/>
      <c r="N165" s="147"/>
      <c r="O165" s="147"/>
      <c r="P165" s="13">
        <f>IF(D165=2008,5,0)+IF(D165=2009,5,0)+IF(D165=2010,5,0)+IF(D165=2011,5,0)+IF(D165=2012,5,0)+IF(D165=2013,5,0)</f>
        <v>0</v>
      </c>
    </row>
    <row r="166" spans="1:16" ht="12.75">
      <c r="A166" s="1"/>
      <c r="B166" s="17"/>
      <c r="C166" s="17"/>
      <c r="D166" s="21"/>
      <c r="E166" s="147"/>
      <c r="F166" s="147"/>
      <c r="G166" s="147"/>
      <c r="H166" s="147"/>
      <c r="I166" s="147"/>
      <c r="J166" s="147"/>
      <c r="K166" s="147"/>
      <c r="L166" s="147"/>
      <c r="M166" s="147"/>
      <c r="N166" s="147"/>
      <c r="O166" s="147"/>
      <c r="P166" s="13">
        <f>IF(D166=2008,5,0)+IF(D166=2009,5,0)+IF(D166=2010,5,0)+IF(D166=2011,5,0)+IF(D166=2012,5,0)+IF(D166=2013,5,0)</f>
        <v>0</v>
      </c>
    </row>
    <row r="167" spans="1:16" ht="12.75">
      <c r="A167" s="1"/>
      <c r="B167" s="17"/>
      <c r="C167" s="17"/>
      <c r="D167" s="21"/>
      <c r="E167" s="137"/>
      <c r="F167" s="138"/>
      <c r="G167" s="138"/>
      <c r="H167" s="138"/>
      <c r="I167" s="138"/>
      <c r="J167" s="138"/>
      <c r="K167" s="138"/>
      <c r="L167" s="138"/>
      <c r="M167" s="138"/>
      <c r="N167" s="138"/>
      <c r="O167" s="139"/>
      <c r="P167" s="13">
        <f>IF(D167=2008,5,0)+IF(D167=2009,5,0)+IF(D167=2010,5,0)+IF(D167=2011,5,0)+IF(D167=2012,5,0)+IF(D167=2013,5,0)</f>
        <v>0</v>
      </c>
    </row>
    <row r="168" spans="1:16" ht="12.75" customHeight="1">
      <c r="A168" s="164" t="s">
        <v>5</v>
      </c>
      <c r="B168" s="164"/>
      <c r="C168" s="164"/>
      <c r="D168" s="164"/>
      <c r="E168" s="164"/>
      <c r="F168" s="164"/>
      <c r="G168" s="164"/>
      <c r="H168" s="164"/>
      <c r="I168" s="164"/>
      <c r="J168" s="164"/>
      <c r="K168" s="164"/>
      <c r="L168" s="164"/>
      <c r="M168" s="164"/>
      <c r="N168" s="164"/>
      <c r="O168" s="164"/>
      <c r="P168" s="13">
        <f>SUM(P165:P167)</f>
        <v>0</v>
      </c>
    </row>
    <row r="169" s="70" customFormat="1" ht="12.75">
      <c r="L169" s="69"/>
    </row>
    <row r="170" spans="1:11" ht="21" customHeight="1">
      <c r="A170" s="148" t="s">
        <v>161</v>
      </c>
      <c r="B170" s="148"/>
      <c r="C170" s="148"/>
      <c r="D170" s="148"/>
      <c r="E170" s="148"/>
      <c r="F170" s="148"/>
      <c r="G170" s="148"/>
      <c r="H170" s="148"/>
      <c r="I170" s="148"/>
      <c r="J170" s="148"/>
      <c r="K170" s="148"/>
    </row>
    <row r="171" spans="1:16" ht="51.75" thickBot="1">
      <c r="A171" s="54" t="s">
        <v>16</v>
      </c>
      <c r="B171" s="17" t="s">
        <v>2</v>
      </c>
      <c r="C171" s="17" t="s">
        <v>81</v>
      </c>
      <c r="D171" s="17" t="s">
        <v>50</v>
      </c>
      <c r="E171" s="147"/>
      <c r="F171" s="147"/>
      <c r="G171" s="147"/>
      <c r="H171" s="147"/>
      <c r="I171" s="147"/>
      <c r="J171" s="147"/>
      <c r="K171" s="17" t="s">
        <v>112</v>
      </c>
      <c r="L171" s="54"/>
      <c r="M171" s="42" t="s">
        <v>64</v>
      </c>
      <c r="N171" s="22" t="s">
        <v>65</v>
      </c>
      <c r="O171" s="22" t="s">
        <v>4</v>
      </c>
      <c r="P171" s="22" t="s">
        <v>61</v>
      </c>
    </row>
    <row r="172" spans="1:16" ht="13.5" thickBot="1">
      <c r="A172" s="1">
        <v>1</v>
      </c>
      <c r="B172" s="17"/>
      <c r="C172" s="17"/>
      <c r="D172" s="17"/>
      <c r="E172" s="137"/>
      <c r="F172" s="138"/>
      <c r="G172" s="138"/>
      <c r="H172" s="138"/>
      <c r="I172" s="138"/>
      <c r="J172" s="139"/>
      <c r="K172" s="17"/>
      <c r="L172" s="54"/>
      <c r="M172" s="84">
        <f>1+LEN(K172)-LEN(SUBSTITUTE(K172,",",""))</f>
        <v>1</v>
      </c>
      <c r="N172" s="90">
        <f>LEN(B172)-LEN(SUBSTITUTE(B172,",",""))</f>
        <v>0</v>
      </c>
      <c r="O172" s="28">
        <f>IF(ISERROR(M172/N172),0,M172/N172)</f>
        <v>0</v>
      </c>
      <c r="P172" s="31">
        <f>5*O172</f>
        <v>0</v>
      </c>
    </row>
    <row r="173" spans="1:16" ht="13.5" thickBot="1">
      <c r="A173" s="30"/>
      <c r="B173" s="23"/>
      <c r="C173" s="23"/>
      <c r="D173" s="23"/>
      <c r="E173" s="137"/>
      <c r="F173" s="138"/>
      <c r="G173" s="138"/>
      <c r="H173" s="138"/>
      <c r="I173" s="138"/>
      <c r="J173" s="139"/>
      <c r="K173" s="23"/>
      <c r="L173" s="54"/>
      <c r="M173" s="84">
        <f>1+LEN(K173)-LEN(SUBSTITUTE(K173,",",""))</f>
        <v>1</v>
      </c>
      <c r="N173" s="90">
        <f>LEN(B173)-LEN(SUBSTITUTE(B173,",",""))</f>
        <v>0</v>
      </c>
      <c r="O173" s="28">
        <f>IF(ISERROR(M173/N173),0,M173/N173)</f>
        <v>0</v>
      </c>
      <c r="P173" s="31">
        <f>5*O173</f>
        <v>0</v>
      </c>
    </row>
    <row r="174" spans="1:16" ht="12.75">
      <c r="A174" s="30"/>
      <c r="B174" s="23"/>
      <c r="C174" s="23"/>
      <c r="D174" s="23"/>
      <c r="E174" s="149"/>
      <c r="F174" s="140"/>
      <c r="G174" s="140"/>
      <c r="H174" s="140"/>
      <c r="I174" s="140"/>
      <c r="J174" s="150"/>
      <c r="K174" s="23"/>
      <c r="L174" s="54"/>
      <c r="M174" s="86">
        <f>1+LEN(K174)-LEN(SUBSTITUTE(K174,",",""))</f>
        <v>1</v>
      </c>
      <c r="N174" s="91">
        <f>LEN(B174)-LEN(SUBSTITUTE(B174,",",""))</f>
        <v>0</v>
      </c>
      <c r="O174" s="29">
        <f>IF(ISERROR(M174/N174),0,M174/N174)</f>
        <v>0</v>
      </c>
      <c r="P174" s="31">
        <f>5*O174</f>
        <v>0</v>
      </c>
    </row>
    <row r="175" spans="1:16" ht="12.75" customHeight="1">
      <c r="A175" s="134" t="s">
        <v>5</v>
      </c>
      <c r="B175" s="134"/>
      <c r="C175" s="134"/>
      <c r="D175" s="134"/>
      <c r="E175" s="134"/>
      <c r="F175" s="134"/>
      <c r="G175" s="134"/>
      <c r="H175" s="134"/>
      <c r="I175" s="134"/>
      <c r="J175" s="134"/>
      <c r="K175" s="134"/>
      <c r="L175" s="134"/>
      <c r="M175" s="134"/>
      <c r="N175" s="134"/>
      <c r="O175" s="134"/>
      <c r="P175" s="31">
        <f>SUM(P172:P174)</f>
        <v>0</v>
      </c>
    </row>
    <row r="177" spans="1:11" ht="21" customHeight="1">
      <c r="A177" s="148" t="s">
        <v>162</v>
      </c>
      <c r="B177" s="148"/>
      <c r="C177" s="148"/>
      <c r="D177" s="148"/>
      <c r="E177" s="148"/>
      <c r="F177" s="148"/>
      <c r="G177" s="148"/>
      <c r="H177" s="148"/>
      <c r="I177" s="148"/>
      <c r="J177" s="148"/>
      <c r="K177" s="148"/>
    </row>
    <row r="178" spans="1:16" ht="39" thickBot="1">
      <c r="A178" s="54" t="s">
        <v>16</v>
      </c>
      <c r="B178" s="17" t="s">
        <v>2</v>
      </c>
      <c r="C178" s="17" t="s">
        <v>53</v>
      </c>
      <c r="D178" s="17" t="s">
        <v>50</v>
      </c>
      <c r="E178" s="137"/>
      <c r="F178" s="138"/>
      <c r="G178" s="138"/>
      <c r="H178" s="138"/>
      <c r="I178" s="138"/>
      <c r="J178" s="139"/>
      <c r="K178" s="17" t="s">
        <v>112</v>
      </c>
      <c r="L178" s="54"/>
      <c r="M178" s="42" t="s">
        <v>64</v>
      </c>
      <c r="N178" s="22" t="s">
        <v>65</v>
      </c>
      <c r="O178" s="22" t="s">
        <v>4</v>
      </c>
      <c r="P178" s="22" t="s">
        <v>54</v>
      </c>
    </row>
    <row r="179" spans="1:16" ht="13.5" thickBot="1">
      <c r="A179" s="1">
        <v>1</v>
      </c>
      <c r="B179" s="17"/>
      <c r="C179" s="17"/>
      <c r="D179" s="17"/>
      <c r="E179" s="137"/>
      <c r="F179" s="138"/>
      <c r="G179" s="138"/>
      <c r="H179" s="138"/>
      <c r="I179" s="138"/>
      <c r="J179" s="139"/>
      <c r="K179" s="17"/>
      <c r="L179" s="54"/>
      <c r="M179" s="84">
        <f>1+LEN(K179)-LEN(SUBSTITUTE(K179,",",""))</f>
        <v>1</v>
      </c>
      <c r="N179" s="90">
        <f>LEN(B179)-LEN(SUBSTITUTE(B179,",",""))</f>
        <v>0</v>
      </c>
      <c r="O179" s="28">
        <f>IF(ISERROR(M179/N179),0,M179/N179)</f>
        <v>0</v>
      </c>
      <c r="P179" s="28">
        <f>2*O179</f>
        <v>0</v>
      </c>
    </row>
    <row r="180" spans="1:16" ht="13.5" thickBot="1">
      <c r="A180" s="1"/>
      <c r="B180" s="17"/>
      <c r="C180" s="17"/>
      <c r="D180" s="17"/>
      <c r="E180" s="137"/>
      <c r="F180" s="138"/>
      <c r="G180" s="138"/>
      <c r="H180" s="138"/>
      <c r="I180" s="138"/>
      <c r="J180" s="139"/>
      <c r="K180" s="17"/>
      <c r="L180" s="54"/>
      <c r="M180" s="84">
        <f>1+LEN(K180)-LEN(SUBSTITUTE(K180,",",""))</f>
        <v>1</v>
      </c>
      <c r="N180" s="90">
        <f>LEN(B180)-LEN(SUBSTITUTE(B180,",",""))</f>
        <v>0</v>
      </c>
      <c r="O180" s="28">
        <f>IF(ISERROR(M180/N180),0,M180/N180)</f>
        <v>0</v>
      </c>
      <c r="P180" s="28">
        <f>2*O180</f>
        <v>0</v>
      </c>
    </row>
    <row r="181" spans="1:16" ht="12.75">
      <c r="A181" s="30"/>
      <c r="B181" s="23"/>
      <c r="C181" s="23"/>
      <c r="D181" s="23"/>
      <c r="E181" s="137"/>
      <c r="F181" s="138"/>
      <c r="G181" s="138"/>
      <c r="H181" s="138"/>
      <c r="I181" s="138"/>
      <c r="J181" s="139"/>
      <c r="K181" s="17"/>
      <c r="L181" s="54"/>
      <c r="M181" s="86">
        <f>1+LEN(K181)-LEN(SUBSTITUTE(K181,",",""))</f>
        <v>1</v>
      </c>
      <c r="N181" s="91">
        <f>LEN(B181)-LEN(SUBSTITUTE(B181,",",""))</f>
        <v>0</v>
      </c>
      <c r="O181" s="29">
        <f>IF(ISERROR(M181/N181),0,M181/N181)</f>
        <v>0</v>
      </c>
      <c r="P181" s="29">
        <f>2*O181</f>
        <v>0</v>
      </c>
    </row>
    <row r="182" spans="1:16" ht="12.75" customHeight="1">
      <c r="A182" s="134" t="s">
        <v>5</v>
      </c>
      <c r="B182" s="134"/>
      <c r="C182" s="134"/>
      <c r="D182" s="134"/>
      <c r="E182" s="134"/>
      <c r="F182" s="134"/>
      <c r="G182" s="134"/>
      <c r="H182" s="134"/>
      <c r="I182" s="134"/>
      <c r="J182" s="134"/>
      <c r="K182" s="134"/>
      <c r="L182" s="134"/>
      <c r="M182" s="134"/>
      <c r="N182" s="134"/>
      <c r="O182" s="134"/>
      <c r="P182" s="28">
        <f>SUM(P179:P181)</f>
        <v>0</v>
      </c>
    </row>
    <row r="183" s="70" customFormat="1" ht="12.75">
      <c r="L183" s="69"/>
    </row>
    <row r="184" spans="1:16" s="70" customFormat="1" ht="15.75" customHeight="1">
      <c r="A184" s="148" t="s">
        <v>144</v>
      </c>
      <c r="B184" s="148"/>
      <c r="C184" s="148"/>
      <c r="D184" s="148"/>
      <c r="E184" s="148"/>
      <c r="F184" s="148"/>
      <c r="G184" s="148"/>
      <c r="H184" s="148"/>
      <c r="I184" s="148"/>
      <c r="J184" s="148"/>
      <c r="K184" s="148"/>
      <c r="P184" s="69"/>
    </row>
    <row r="185" spans="1:16" ht="25.5">
      <c r="A185" s="54" t="s">
        <v>21</v>
      </c>
      <c r="B185" s="65" t="s">
        <v>60</v>
      </c>
      <c r="C185" s="146"/>
      <c r="D185" s="146"/>
      <c r="E185" s="146"/>
      <c r="F185" s="146"/>
      <c r="G185" s="146"/>
      <c r="H185" s="146"/>
      <c r="I185" s="146"/>
      <c r="J185" s="146"/>
      <c r="K185" s="146"/>
      <c r="L185" s="146"/>
      <c r="M185" s="146"/>
      <c r="N185" s="146"/>
      <c r="O185" s="146"/>
      <c r="P185" s="77" t="s">
        <v>145</v>
      </c>
    </row>
    <row r="186" spans="1:16" ht="12.75">
      <c r="A186" s="1">
        <v>1</v>
      </c>
      <c r="B186" s="17"/>
      <c r="C186" s="147"/>
      <c r="D186" s="147"/>
      <c r="E186" s="147"/>
      <c r="F186" s="147"/>
      <c r="G186" s="147"/>
      <c r="H186" s="147"/>
      <c r="I186" s="147"/>
      <c r="J186" s="147"/>
      <c r="K186" s="147"/>
      <c r="L186" s="147"/>
      <c r="M186" s="147"/>
      <c r="N186" s="147"/>
      <c r="O186" s="147"/>
      <c r="P186" s="2">
        <f>IF(LEN(B186)&gt;1,20,0)</f>
        <v>0</v>
      </c>
    </row>
    <row r="187" spans="1:16" ht="12.75">
      <c r="A187" s="1"/>
      <c r="B187" s="17"/>
      <c r="C187" s="147"/>
      <c r="D187" s="147"/>
      <c r="E187" s="147"/>
      <c r="F187" s="147"/>
      <c r="G187" s="147"/>
      <c r="H187" s="147"/>
      <c r="I187" s="147"/>
      <c r="J187" s="147"/>
      <c r="K187" s="147"/>
      <c r="L187" s="147"/>
      <c r="M187" s="147"/>
      <c r="N187" s="147"/>
      <c r="O187" s="147"/>
      <c r="P187" s="2">
        <f>IF(LEN(B187)&gt;1,20,0)</f>
        <v>0</v>
      </c>
    </row>
    <row r="188" spans="1:16" ht="12.75">
      <c r="A188" s="1"/>
      <c r="B188" s="17"/>
      <c r="C188" s="147"/>
      <c r="D188" s="147"/>
      <c r="E188" s="147"/>
      <c r="F188" s="147"/>
      <c r="G188" s="147"/>
      <c r="H188" s="147"/>
      <c r="I188" s="147"/>
      <c r="J188" s="147"/>
      <c r="K188" s="147"/>
      <c r="L188" s="147"/>
      <c r="M188" s="147"/>
      <c r="N188" s="147"/>
      <c r="O188" s="147"/>
      <c r="P188" s="2">
        <f>IF(LEN(B188)&gt;1,20,0)</f>
        <v>0</v>
      </c>
    </row>
    <row r="189" spans="1:16" s="45" customFormat="1" ht="12.75">
      <c r="A189" s="134" t="s">
        <v>5</v>
      </c>
      <c r="B189" s="134"/>
      <c r="C189" s="134"/>
      <c r="D189" s="134"/>
      <c r="E189" s="134"/>
      <c r="F189" s="134"/>
      <c r="G189" s="134"/>
      <c r="H189" s="134"/>
      <c r="I189" s="134"/>
      <c r="J189" s="134"/>
      <c r="K189" s="134"/>
      <c r="L189" s="134"/>
      <c r="M189" s="134"/>
      <c r="N189" s="134"/>
      <c r="O189" s="134"/>
      <c r="P189" s="2">
        <f>SUM(P186:P188)</f>
        <v>0</v>
      </c>
    </row>
    <row r="190" spans="1:9" ht="12.75">
      <c r="A190" s="55"/>
      <c r="B190" s="55"/>
      <c r="C190" s="55"/>
      <c r="D190" s="55"/>
      <c r="E190" s="55"/>
      <c r="F190" s="55"/>
      <c r="G190" s="55"/>
      <c r="H190" s="55"/>
      <c r="I190" s="55"/>
    </row>
    <row r="192" spans="1:16" ht="21.75" customHeight="1">
      <c r="A192" s="145" t="s">
        <v>59</v>
      </c>
      <c r="B192" s="145"/>
      <c r="C192" s="145"/>
      <c r="D192" s="145"/>
      <c r="E192" s="145"/>
      <c r="F192" s="145"/>
      <c r="G192" s="145"/>
      <c r="H192" s="145"/>
      <c r="I192" s="145"/>
      <c r="J192" s="145"/>
      <c r="K192" s="145"/>
      <c r="L192" s="145"/>
      <c r="M192" s="145"/>
      <c r="N192" s="145"/>
      <c r="O192" s="145"/>
      <c r="P192" s="44">
        <f>P15+P23+P32+P39+P48+P55+P63+P70+P77+P91+P98+P105+P111+P118+P125+P132+P140+P147+P154+P161+P168+P175+P182+P189+P84</f>
        <v>0</v>
      </c>
    </row>
    <row r="193" spans="1:9" ht="12.75">
      <c r="A193" s="5"/>
      <c r="B193" s="5"/>
      <c r="C193" s="5"/>
      <c r="D193" s="5"/>
      <c r="E193" s="5"/>
      <c r="F193" s="5"/>
      <c r="G193" s="5"/>
      <c r="H193" s="5"/>
      <c r="I193" s="5"/>
    </row>
    <row r="194" spans="1:10" ht="33.75" customHeight="1">
      <c r="A194" s="133" t="s">
        <v>163</v>
      </c>
      <c r="B194" s="133"/>
      <c r="C194" s="133"/>
      <c r="D194" s="133"/>
      <c r="E194" s="133"/>
      <c r="F194" s="133"/>
      <c r="G194" s="133"/>
      <c r="H194" s="133"/>
      <c r="I194" s="133"/>
      <c r="J194" s="133"/>
    </row>
    <row r="195" spans="1:10" ht="33.75" customHeight="1">
      <c r="A195" s="133" t="s">
        <v>164</v>
      </c>
      <c r="B195" s="133"/>
      <c r="C195" s="133"/>
      <c r="D195" s="133"/>
      <c r="E195" s="133"/>
      <c r="F195" s="133"/>
      <c r="G195" s="133"/>
      <c r="H195" s="133"/>
      <c r="I195" s="133"/>
      <c r="J195" s="133"/>
    </row>
    <row r="196" spans="1:10" ht="33.75" customHeight="1">
      <c r="A196" s="133" t="s">
        <v>165</v>
      </c>
      <c r="B196" s="133"/>
      <c r="C196" s="133"/>
      <c r="D196" s="133"/>
      <c r="E196" s="133"/>
      <c r="F196" s="133"/>
      <c r="G196" s="133"/>
      <c r="H196" s="133"/>
      <c r="I196" s="133"/>
      <c r="J196" s="133"/>
    </row>
    <row r="197" spans="1:10" ht="33.75" customHeight="1">
      <c r="A197" s="136" t="s">
        <v>166</v>
      </c>
      <c r="B197" s="136"/>
      <c r="C197" s="136"/>
      <c r="D197" s="136"/>
      <c r="E197" s="136"/>
      <c r="F197" s="136"/>
      <c r="G197" s="136"/>
      <c r="H197" s="136"/>
      <c r="I197" s="136"/>
      <c r="J197" s="136"/>
    </row>
    <row r="201" spans="1:9" ht="30.75" customHeight="1">
      <c r="A201" s="187" t="s">
        <v>217</v>
      </c>
      <c r="B201" s="187"/>
      <c r="C201" s="187"/>
      <c r="D201" s="187"/>
      <c r="E201" s="187"/>
      <c r="F201" s="187"/>
      <c r="G201" s="187"/>
      <c r="H201" s="187"/>
      <c r="I201" s="187"/>
    </row>
    <row r="203" spans="1:9" ht="24" customHeight="1">
      <c r="A203" s="181" t="s">
        <v>8</v>
      </c>
      <c r="B203" s="181"/>
      <c r="C203" s="181"/>
      <c r="D203" s="181"/>
      <c r="E203" s="181"/>
      <c r="F203" s="181"/>
      <c r="G203" s="181"/>
      <c r="H203" s="53"/>
      <c r="I203" s="53"/>
    </row>
    <row r="204" spans="1:9" ht="66.75" customHeight="1">
      <c r="A204" s="7" t="s">
        <v>0</v>
      </c>
      <c r="B204" s="16" t="s">
        <v>82</v>
      </c>
      <c r="C204" s="16" t="s">
        <v>10</v>
      </c>
      <c r="D204" s="179" t="s">
        <v>116</v>
      </c>
      <c r="E204" s="180"/>
      <c r="F204" s="16" t="s">
        <v>114</v>
      </c>
      <c r="G204" s="22" t="s">
        <v>115</v>
      </c>
      <c r="H204" s="4"/>
      <c r="I204" s="51"/>
    </row>
    <row r="205" spans="1:9" ht="12.75">
      <c r="A205" s="1">
        <v>1</v>
      </c>
      <c r="B205" s="16"/>
      <c r="C205" s="16"/>
      <c r="D205" s="137"/>
      <c r="E205" s="139"/>
      <c r="F205" s="62"/>
      <c r="G205" s="13">
        <f>IF(4999&lt;F205,2,0)+IF(10000&lt;F205,2,0)+IF(50000&lt;F205,2,0)+IF(200000&lt;F205,2,0)+IF(1000000&lt;F205,2,0)</f>
        <v>0</v>
      </c>
      <c r="H205" s="51"/>
      <c r="I205" s="51"/>
    </row>
    <row r="206" spans="1:9" ht="12.75">
      <c r="A206" s="1"/>
      <c r="B206" s="16"/>
      <c r="C206" s="16"/>
      <c r="D206" s="137"/>
      <c r="E206" s="139"/>
      <c r="F206" s="62"/>
      <c r="G206" s="13">
        <f>IF(4999&lt;F206,2,0)+IF(10000&lt;F206,2,0)+IF(50000&lt;F206,2,0)+IF(200000&lt;F206,2,0)+IF(1000000&lt;F206,2,0)</f>
        <v>0</v>
      </c>
      <c r="H206" s="51"/>
      <c r="I206" s="51"/>
    </row>
    <row r="207" spans="1:31" ht="12" customHeight="1">
      <c r="A207" s="1"/>
      <c r="B207" s="16"/>
      <c r="C207" s="16"/>
      <c r="D207" s="137"/>
      <c r="E207" s="139"/>
      <c r="F207" s="62"/>
      <c r="G207" s="13">
        <f>IF(4999&lt;F207,2,0)+IF(10000&lt;F207,2,0)+IF(50000&lt;F207,2,0)+IF(200000&lt;F207,2,0)+IF(1000000&lt;F207,2,0)</f>
        <v>0</v>
      </c>
      <c r="H207" s="51"/>
      <c r="I207" s="51"/>
      <c r="O207" s="35"/>
      <c r="P207" s="35"/>
      <c r="Q207" s="35"/>
      <c r="R207" s="35"/>
      <c r="S207" s="35"/>
      <c r="T207" s="35"/>
      <c r="U207" s="35"/>
      <c r="V207" s="35"/>
      <c r="W207" s="35"/>
      <c r="X207" s="35"/>
      <c r="Y207" s="35"/>
      <c r="Z207" s="35"/>
      <c r="AA207" s="35"/>
      <c r="AB207" s="35"/>
      <c r="AC207" s="35"/>
      <c r="AD207" s="35"/>
      <c r="AE207" s="35"/>
    </row>
    <row r="208" spans="1:9" ht="12.75" customHeight="1">
      <c r="A208" s="134" t="s">
        <v>5</v>
      </c>
      <c r="B208" s="134"/>
      <c r="C208" s="134"/>
      <c r="D208" s="134"/>
      <c r="E208" s="134"/>
      <c r="F208" s="134"/>
      <c r="G208" s="13">
        <f>SUM(G205:G207)</f>
        <v>0</v>
      </c>
      <c r="H208" s="4"/>
      <c r="I208" s="4"/>
    </row>
    <row r="211" spans="1:7" ht="16.5" customHeight="1">
      <c r="A211" s="135" t="s">
        <v>11</v>
      </c>
      <c r="B211" s="135"/>
      <c r="C211" s="135"/>
      <c r="D211" s="135"/>
      <c r="E211" s="135"/>
      <c r="F211" s="135"/>
      <c r="G211" s="135"/>
    </row>
    <row r="212" spans="1:9" ht="68.25" customHeight="1">
      <c r="A212" s="54" t="s">
        <v>0</v>
      </c>
      <c r="B212" s="16" t="s">
        <v>82</v>
      </c>
      <c r="C212" s="16" t="s">
        <v>10</v>
      </c>
      <c r="D212" s="156" t="s">
        <v>116</v>
      </c>
      <c r="E212" s="158"/>
      <c r="F212" s="16" t="s">
        <v>118</v>
      </c>
      <c r="G212" s="22" t="s">
        <v>128</v>
      </c>
      <c r="H212" s="51"/>
      <c r="I212" s="51"/>
    </row>
    <row r="213" spans="1:9" ht="12.75">
      <c r="A213" s="1">
        <v>1</v>
      </c>
      <c r="B213" s="16"/>
      <c r="C213" s="16"/>
      <c r="D213" s="137"/>
      <c r="E213" s="139"/>
      <c r="F213" s="62"/>
      <c r="G213" s="2">
        <f>IF(1&lt;F213,1,0)+IF(10000&lt;F213,1,0)+IF(100000&lt;F213,1,0)+IF(500000&lt;F213,1,0)</f>
        <v>0</v>
      </c>
      <c r="H213" s="51"/>
      <c r="I213" s="51"/>
    </row>
    <row r="214" spans="1:9" ht="12.75">
      <c r="A214" s="1"/>
      <c r="B214" s="16"/>
      <c r="C214" s="16"/>
      <c r="D214" s="137"/>
      <c r="E214" s="139"/>
      <c r="F214" s="62"/>
      <c r="G214" s="2">
        <f>IF(1&lt;F214,1,0)+IF(10000&lt;F214,1,0)+IF(100000&lt;F214,1,0)+IF(500000&lt;F214,1,0)</f>
        <v>0</v>
      </c>
      <c r="H214" s="51"/>
      <c r="I214" s="51"/>
    </row>
    <row r="215" spans="1:10" ht="12.75">
      <c r="A215" s="1"/>
      <c r="B215" s="16"/>
      <c r="C215" s="16"/>
      <c r="D215" s="137"/>
      <c r="E215" s="139"/>
      <c r="F215" s="62"/>
      <c r="G215" s="2">
        <f>IF(1&lt;F215,1,0)+IF(10000&lt;F215,1,0)+IF(100000&lt;F215,1,0)+IF(500000&lt;F215,1,0)</f>
        <v>0</v>
      </c>
      <c r="H215" s="51"/>
      <c r="J215" s="51"/>
    </row>
    <row r="216" spans="1:9" ht="12.75" customHeight="1">
      <c r="A216" s="152" t="s">
        <v>5</v>
      </c>
      <c r="B216" s="153"/>
      <c r="C216" s="153"/>
      <c r="D216" s="153"/>
      <c r="E216" s="153"/>
      <c r="F216" s="153"/>
      <c r="G216" s="13">
        <f>SUM(G213:G215)</f>
        <v>0</v>
      </c>
      <c r="H216" s="4"/>
      <c r="I216" s="4"/>
    </row>
    <row r="217" spans="1:9" s="12" customFormat="1" ht="12.75" customHeight="1">
      <c r="A217" s="9"/>
      <c r="B217" s="9"/>
      <c r="C217" s="9"/>
      <c r="D217" s="9"/>
      <c r="E217" s="9"/>
      <c r="F217" s="9"/>
      <c r="G217" s="10"/>
      <c r="H217" s="11"/>
      <c r="I217" s="11"/>
    </row>
    <row r="219" spans="1:9" ht="18.75" customHeight="1">
      <c r="A219" s="181" t="s">
        <v>80</v>
      </c>
      <c r="B219" s="181"/>
      <c r="C219" s="181"/>
      <c r="D219" s="181"/>
      <c r="E219" s="181"/>
      <c r="F219" s="181"/>
      <c r="G219" s="181"/>
      <c r="H219" s="53"/>
      <c r="I219" s="53"/>
    </row>
    <row r="220" spans="1:9" ht="58.5" customHeight="1">
      <c r="A220" s="54" t="s">
        <v>0</v>
      </c>
      <c r="B220" s="17" t="s">
        <v>83</v>
      </c>
      <c r="C220" s="17" t="s">
        <v>9</v>
      </c>
      <c r="D220" s="17" t="s">
        <v>86</v>
      </c>
      <c r="E220" s="17" t="s">
        <v>84</v>
      </c>
      <c r="F220" s="17" t="s">
        <v>119</v>
      </c>
      <c r="G220" s="22" t="s">
        <v>129</v>
      </c>
      <c r="H220" s="51"/>
      <c r="I220" s="51"/>
    </row>
    <row r="221" spans="1:9" ht="12.75">
      <c r="A221" s="1">
        <v>1</v>
      </c>
      <c r="B221" s="17"/>
      <c r="C221" s="17"/>
      <c r="D221" s="17"/>
      <c r="E221" s="17"/>
      <c r="F221" s="18"/>
      <c r="G221" s="28">
        <f>IF(1&lt;F221,0.5,0)+IF(5000&lt;F221,0.5,0)+IF(10000&lt;F221,1,0)+IF(100000&lt;F221,1,0)</f>
        <v>0</v>
      </c>
      <c r="H221" s="51"/>
      <c r="I221" s="51"/>
    </row>
    <row r="222" spans="1:9" ht="12.75">
      <c r="A222" s="1"/>
      <c r="B222" s="17"/>
      <c r="C222" s="17"/>
      <c r="D222" s="17"/>
      <c r="E222" s="17"/>
      <c r="F222" s="18"/>
      <c r="G222" s="28">
        <f>IF(1&lt;F222,0.5,0)+IF(5000&lt;F222,0.5,0)+IF(10000&lt;F222,1,0)+IF(100000&lt;F222,1,0)</f>
        <v>0</v>
      </c>
      <c r="H222" s="51"/>
      <c r="I222" s="51"/>
    </row>
    <row r="223" spans="1:9" ht="12.75">
      <c r="A223" s="1"/>
      <c r="B223" s="17"/>
      <c r="C223" s="17"/>
      <c r="D223" s="17"/>
      <c r="E223" s="17"/>
      <c r="F223" s="18"/>
      <c r="G223" s="28">
        <f>IF(1&lt;F223,0.5,0)+IF(5000&lt;F223,0.5,0)+IF(10000&lt;F223,1,0)+IF(100000&lt;F223,1,0)</f>
        <v>0</v>
      </c>
      <c r="H223" s="51"/>
      <c r="I223" s="51"/>
    </row>
    <row r="224" spans="1:9" ht="12.75" customHeight="1">
      <c r="A224" s="134" t="s">
        <v>5</v>
      </c>
      <c r="B224" s="134"/>
      <c r="C224" s="134"/>
      <c r="D224" s="134"/>
      <c r="E224" s="134"/>
      <c r="F224" s="134"/>
      <c r="G224" s="31">
        <f>SUM(G221:G223)</f>
        <v>0</v>
      </c>
      <c r="H224" s="8"/>
      <c r="I224" s="14"/>
    </row>
    <row r="227" spans="1:8" ht="28.5" customHeight="1">
      <c r="A227" s="133" t="s">
        <v>191</v>
      </c>
      <c r="B227" s="133"/>
      <c r="C227" s="133"/>
      <c r="D227" s="133"/>
      <c r="E227" s="133"/>
      <c r="F227" s="133"/>
      <c r="G227" s="133"/>
      <c r="H227" s="39"/>
    </row>
    <row r="228" spans="1:7" ht="25.5">
      <c r="A228" s="7" t="s">
        <v>12</v>
      </c>
      <c r="B228" s="17" t="s">
        <v>13</v>
      </c>
      <c r="C228" s="17" t="s">
        <v>3</v>
      </c>
      <c r="D228" s="137"/>
      <c r="E228" s="138"/>
      <c r="F228" s="139"/>
      <c r="G228" s="22" t="s">
        <v>14</v>
      </c>
    </row>
    <row r="229" spans="1:7" ht="12.75">
      <c r="A229" s="1">
        <v>1</v>
      </c>
      <c r="B229" s="17"/>
      <c r="C229" s="17"/>
      <c r="D229" s="137"/>
      <c r="E229" s="138"/>
      <c r="F229" s="139"/>
      <c r="G229" s="2">
        <f>IF(C229=2008,10,0)+IF(C229=2009,10,0)+IF(C229=2010,10,0)+IF(C229=2011,10,0)+IF(C229=2012,10,0)+IF(C229=2013,10,0)</f>
        <v>0</v>
      </c>
    </row>
    <row r="230" spans="1:7" ht="12.75">
      <c r="A230" s="1"/>
      <c r="B230" s="17"/>
      <c r="C230" s="17"/>
      <c r="D230" s="137"/>
      <c r="E230" s="138"/>
      <c r="F230" s="139"/>
      <c r="G230" s="2">
        <f>IF(C230=2008,10,0)+IF(C230=2009,10,0)+IF(C230=2010,10,0)+IF(C230=2011,10,0)+IF(C230=2012,10,0)+IF(C230=2013,10,0)</f>
        <v>0</v>
      </c>
    </row>
    <row r="231" spans="1:7" ht="12.75">
      <c r="A231" s="1"/>
      <c r="B231" s="17"/>
      <c r="C231" s="17"/>
      <c r="D231" s="137"/>
      <c r="E231" s="138"/>
      <c r="F231" s="139"/>
      <c r="G231" s="2">
        <f>IF(C231=2008,10,0)+IF(C231=2009,10,0)+IF(C231=2010,10,0)+IF(C231=2011,10,0)+IF(C231=2012,10,0)+IF(C231=2013,10,0)</f>
        <v>0</v>
      </c>
    </row>
    <row r="232" spans="1:7" ht="12.75">
      <c r="A232" s="134" t="s">
        <v>5</v>
      </c>
      <c r="B232" s="134"/>
      <c r="C232" s="134"/>
      <c r="D232" s="134"/>
      <c r="E232" s="134"/>
      <c r="F232" s="134"/>
      <c r="G232" s="2">
        <f>SUM(G229:G231)</f>
        <v>0</v>
      </c>
    </row>
    <row r="234" spans="1:7" ht="26.25" customHeight="1">
      <c r="A234" s="133" t="s">
        <v>192</v>
      </c>
      <c r="B234" s="133"/>
      <c r="C234" s="133"/>
      <c r="D234" s="133"/>
      <c r="E234" s="133"/>
      <c r="F234" s="133"/>
      <c r="G234" s="133"/>
    </row>
    <row r="235" spans="1:7" ht="25.5">
      <c r="A235" s="7" t="s">
        <v>12</v>
      </c>
      <c r="B235" s="17" t="s">
        <v>13</v>
      </c>
      <c r="C235" s="17" t="s">
        <v>3</v>
      </c>
      <c r="D235" s="137"/>
      <c r="E235" s="138"/>
      <c r="F235" s="139"/>
      <c r="G235" s="22" t="s">
        <v>15</v>
      </c>
    </row>
    <row r="236" spans="1:7" ht="12.75">
      <c r="A236" s="1">
        <v>1</v>
      </c>
      <c r="B236" s="17"/>
      <c r="C236" s="17"/>
      <c r="D236" s="137"/>
      <c r="E236" s="138"/>
      <c r="F236" s="139"/>
      <c r="G236" s="2">
        <f>IF(C236=2008,5,0)+IF(C236=2009,5,0)+IF(C236=2010,5,0)+IF(C236=2011,5,0)+IF(C236=2012,5,0)+IF(C236=2013,5,0)</f>
        <v>0</v>
      </c>
    </row>
    <row r="237" spans="1:7" ht="12.75">
      <c r="A237" s="1"/>
      <c r="B237" s="17"/>
      <c r="C237" s="17"/>
      <c r="D237" s="137"/>
      <c r="E237" s="138"/>
      <c r="F237" s="139"/>
      <c r="G237" s="2">
        <f>IF(C237=2008,5,0)+IF(C237=2009,5,0)+IF(C237=2010,5,0)+IF(C237=2011,5,0)+IF(C237=2012,5,0)+IF(C237=2013,5,0)</f>
        <v>0</v>
      </c>
    </row>
    <row r="238" spans="1:7" ht="12.75">
      <c r="A238" s="1"/>
      <c r="B238" s="17"/>
      <c r="C238" s="17"/>
      <c r="D238" s="137"/>
      <c r="E238" s="138"/>
      <c r="F238" s="139"/>
      <c r="G238" s="2">
        <f>IF(C238=2008,5,0)+IF(C238=2009,5,0)+IF(C238=2010,5,0)+IF(C238=2011,5,0)+IF(C238=2012,5,0)+IF(C238=2013,5,0)</f>
        <v>0</v>
      </c>
    </row>
    <row r="239" spans="1:7" ht="12.75">
      <c r="A239" s="134" t="s">
        <v>5</v>
      </c>
      <c r="B239" s="134"/>
      <c r="C239" s="134"/>
      <c r="D239" s="134"/>
      <c r="E239" s="134"/>
      <c r="F239" s="134"/>
      <c r="G239" s="2">
        <f>SUM(G236:G238)</f>
        <v>0</v>
      </c>
    </row>
    <row r="242" spans="1:7" ht="21.75" customHeight="1">
      <c r="A242" s="176" t="s">
        <v>58</v>
      </c>
      <c r="B242" s="177"/>
      <c r="C242" s="177"/>
      <c r="D242" s="177"/>
      <c r="E242" s="177"/>
      <c r="F242" s="178"/>
      <c r="G242" s="15">
        <f>G208+G216+G224+G232+G239</f>
        <v>0</v>
      </c>
    </row>
    <row r="245" spans="1:6" ht="18" customHeight="1">
      <c r="A245" s="175" t="s">
        <v>219</v>
      </c>
      <c r="B245" s="175"/>
      <c r="C245" s="175"/>
      <c r="D245" s="175"/>
      <c r="E245" s="175"/>
      <c r="F245" s="175"/>
    </row>
    <row r="247" spans="1:7" s="97" customFormat="1" ht="33.75" customHeight="1">
      <c r="A247" s="186" t="s">
        <v>173</v>
      </c>
      <c r="B247" s="186"/>
      <c r="C247" s="186"/>
      <c r="D247" s="186"/>
      <c r="E247" s="186"/>
      <c r="F247" s="186"/>
      <c r="G247" s="186"/>
    </row>
    <row r="248" spans="1:7" s="97" customFormat="1" ht="25.5">
      <c r="A248" s="98" t="s">
        <v>0</v>
      </c>
      <c r="B248" s="98" t="s">
        <v>85</v>
      </c>
      <c r="C248" s="98" t="s">
        <v>169</v>
      </c>
      <c r="D248" s="98" t="s">
        <v>62</v>
      </c>
      <c r="E248" s="98" t="s">
        <v>77</v>
      </c>
      <c r="F248" s="98"/>
      <c r="G248" s="99" t="s">
        <v>170</v>
      </c>
    </row>
    <row r="249" spans="1:7" s="97" customFormat="1" ht="12.75">
      <c r="A249" s="100">
        <v>1</v>
      </c>
      <c r="B249" s="101"/>
      <c r="C249" s="101"/>
      <c r="D249" s="101"/>
      <c r="E249" s="102"/>
      <c r="F249" s="98"/>
      <c r="G249" s="103">
        <f>IF(E249&gt;1,20,0)</f>
        <v>0</v>
      </c>
    </row>
    <row r="250" spans="1:7" s="97" customFormat="1" ht="12.75">
      <c r="A250" s="100"/>
      <c r="B250" s="101"/>
      <c r="C250" s="101"/>
      <c r="D250" s="101"/>
      <c r="E250" s="102"/>
      <c r="F250" s="98"/>
      <c r="G250" s="103">
        <f>IF(E250&gt;1,20,0)</f>
        <v>0</v>
      </c>
    </row>
    <row r="251" spans="1:7" s="97" customFormat="1" ht="12.75">
      <c r="A251" s="100"/>
      <c r="B251" s="101"/>
      <c r="C251" s="101"/>
      <c r="D251" s="101"/>
      <c r="E251" s="102"/>
      <c r="F251" s="98"/>
      <c r="G251" s="103">
        <f>IF(E251&gt;1,20,0)</f>
        <v>0</v>
      </c>
    </row>
    <row r="252" spans="1:7" s="97" customFormat="1" ht="12.75">
      <c r="A252" s="142" t="s">
        <v>5</v>
      </c>
      <c r="B252" s="143"/>
      <c r="C252" s="143"/>
      <c r="D252" s="143"/>
      <c r="E252" s="143"/>
      <c r="F252" s="144"/>
      <c r="G252" s="103">
        <f>SUM(G249:G251)</f>
        <v>0</v>
      </c>
    </row>
    <row r="254" spans="1:7" s="97" customFormat="1" ht="19.5" customHeight="1">
      <c r="A254" s="186" t="s">
        <v>172</v>
      </c>
      <c r="B254" s="186"/>
      <c r="C254" s="186"/>
      <c r="D254" s="186"/>
      <c r="E254" s="186"/>
      <c r="F254" s="186"/>
      <c r="G254" s="186"/>
    </row>
    <row r="255" spans="1:7" s="97" customFormat="1" ht="25.5">
      <c r="A255" s="98" t="s">
        <v>0</v>
      </c>
      <c r="B255" s="98" t="s">
        <v>85</v>
      </c>
      <c r="C255" s="98" t="s">
        <v>169</v>
      </c>
      <c r="D255" s="98" t="s">
        <v>62</v>
      </c>
      <c r="E255" s="98" t="s">
        <v>77</v>
      </c>
      <c r="F255" s="98"/>
      <c r="G255" s="99" t="s">
        <v>170</v>
      </c>
    </row>
    <row r="256" spans="1:7" s="97" customFormat="1" ht="12.75">
      <c r="A256" s="100">
        <v>1</v>
      </c>
      <c r="B256" s="101"/>
      <c r="C256" s="101"/>
      <c r="D256" s="101"/>
      <c r="E256" s="102"/>
      <c r="F256" s="98"/>
      <c r="G256" s="103">
        <f>IF(E256&gt;1,10,0)</f>
        <v>0</v>
      </c>
    </row>
    <row r="257" spans="1:7" s="97" customFormat="1" ht="12.75">
      <c r="A257" s="100"/>
      <c r="B257" s="101"/>
      <c r="C257" s="101"/>
      <c r="D257" s="101"/>
      <c r="E257" s="102"/>
      <c r="F257" s="98"/>
      <c r="G257" s="103">
        <f>IF(E257&gt;1,10,0)</f>
        <v>0</v>
      </c>
    </row>
    <row r="258" spans="1:7" s="97" customFormat="1" ht="12.75">
      <c r="A258" s="100"/>
      <c r="B258" s="101"/>
      <c r="C258" s="101"/>
      <c r="D258" s="101"/>
      <c r="E258" s="102"/>
      <c r="F258" s="98"/>
      <c r="G258" s="103">
        <f>IF(E258&gt;1,10,0)</f>
        <v>0</v>
      </c>
    </row>
    <row r="259" spans="1:7" s="97" customFormat="1" ht="12.75">
      <c r="A259" s="142" t="s">
        <v>5</v>
      </c>
      <c r="B259" s="143"/>
      <c r="C259" s="143"/>
      <c r="D259" s="143"/>
      <c r="E259" s="143"/>
      <c r="F259" s="144"/>
      <c r="G259" s="103">
        <f>SUM(G256:G258)</f>
        <v>0</v>
      </c>
    </row>
    <row r="261" spans="1:7" s="97" customFormat="1" ht="16.5" customHeight="1">
      <c r="A261" s="186" t="s">
        <v>171</v>
      </c>
      <c r="B261" s="186"/>
      <c r="C261" s="186"/>
      <c r="D261" s="186"/>
      <c r="E261" s="186"/>
      <c r="F261" s="186"/>
      <c r="G261" s="186"/>
    </row>
    <row r="262" spans="1:7" s="97" customFormat="1" ht="43.5" customHeight="1">
      <c r="A262" s="98" t="s">
        <v>17</v>
      </c>
      <c r="B262" s="98" t="s">
        <v>87</v>
      </c>
      <c r="C262" s="98" t="s">
        <v>18</v>
      </c>
      <c r="D262" s="98" t="s">
        <v>62</v>
      </c>
      <c r="E262" s="98" t="s">
        <v>77</v>
      </c>
      <c r="F262" s="98"/>
      <c r="G262" s="99" t="s">
        <v>19</v>
      </c>
    </row>
    <row r="263" spans="1:7" s="97" customFormat="1" ht="12.75">
      <c r="A263" s="100">
        <v>1</v>
      </c>
      <c r="B263" s="101"/>
      <c r="C263" s="101"/>
      <c r="D263" s="101"/>
      <c r="E263" s="102"/>
      <c r="F263" s="98"/>
      <c r="G263" s="103">
        <f>IF(E263&gt;1,10,0)</f>
        <v>0</v>
      </c>
    </row>
    <row r="264" spans="1:7" s="97" customFormat="1" ht="12.75">
      <c r="A264" s="100"/>
      <c r="B264" s="101"/>
      <c r="C264" s="101"/>
      <c r="D264" s="101"/>
      <c r="E264" s="102"/>
      <c r="F264" s="98"/>
      <c r="G264" s="103">
        <f>IF(E264&gt;1,10,0)</f>
        <v>0</v>
      </c>
    </row>
    <row r="265" spans="1:7" s="97" customFormat="1" ht="12.75">
      <c r="A265" s="100"/>
      <c r="B265" s="101"/>
      <c r="C265" s="101"/>
      <c r="D265" s="101"/>
      <c r="E265" s="102"/>
      <c r="F265" s="98"/>
      <c r="G265" s="103">
        <f>IF(E265&gt;1,10,0)</f>
        <v>0</v>
      </c>
    </row>
    <row r="266" spans="1:7" s="97" customFormat="1" ht="12.75" customHeight="1">
      <c r="A266" s="142" t="s">
        <v>5</v>
      </c>
      <c r="B266" s="143"/>
      <c r="C266" s="143"/>
      <c r="D266" s="143"/>
      <c r="E266" s="143"/>
      <c r="F266" s="144"/>
      <c r="G266" s="103">
        <f>SUM(G263:G265)</f>
        <v>0</v>
      </c>
    </row>
    <row r="269" spans="1:7" ht="22.5" customHeight="1">
      <c r="A269" s="184" t="s">
        <v>20</v>
      </c>
      <c r="B269" s="184"/>
      <c r="C269" s="184"/>
      <c r="D269" s="184"/>
      <c r="E269" s="184"/>
      <c r="F269" s="184"/>
      <c r="G269" s="15">
        <f>G252+G259+G266</f>
        <v>0</v>
      </c>
    </row>
    <row r="273" spans="1:11" ht="12.75">
      <c r="A273" s="171" t="s">
        <v>218</v>
      </c>
      <c r="B273" s="171"/>
      <c r="C273" s="171"/>
      <c r="D273" s="171"/>
      <c r="E273" s="171"/>
      <c r="F273" s="171"/>
      <c r="G273" s="51"/>
      <c r="H273" s="51"/>
      <c r="I273" s="57"/>
      <c r="J273" s="57"/>
      <c r="K273" s="57"/>
    </row>
    <row r="274" spans="7:11" ht="12.75">
      <c r="G274" s="51"/>
      <c r="H274" s="51"/>
      <c r="I274" s="57"/>
      <c r="J274" s="57"/>
      <c r="K274" s="57"/>
    </row>
    <row r="275" spans="1:11" ht="18" customHeight="1">
      <c r="A275" s="135" t="s">
        <v>120</v>
      </c>
      <c r="B275" s="135"/>
      <c r="C275" s="135"/>
      <c r="D275" s="135"/>
      <c r="E275" s="135"/>
      <c r="F275" s="135"/>
      <c r="G275" s="51"/>
      <c r="H275" s="51"/>
      <c r="I275" s="57"/>
      <c r="J275" s="57"/>
      <c r="K275" s="57"/>
    </row>
    <row r="276" spans="1:11" ht="38.25">
      <c r="A276" s="54" t="s">
        <v>21</v>
      </c>
      <c r="B276" s="17" t="s">
        <v>22</v>
      </c>
      <c r="C276" s="137"/>
      <c r="D276" s="138"/>
      <c r="E276" s="139"/>
      <c r="F276" s="22" t="s">
        <v>23</v>
      </c>
      <c r="G276" s="51"/>
      <c r="H276" s="51"/>
      <c r="I276" s="57"/>
      <c r="J276" s="57"/>
      <c r="K276" s="57"/>
    </row>
    <row r="277" spans="1:11" ht="12.75">
      <c r="A277" s="1">
        <v>1</v>
      </c>
      <c r="B277" s="17"/>
      <c r="C277" s="137"/>
      <c r="D277" s="138"/>
      <c r="E277" s="139"/>
      <c r="F277" s="2">
        <f>IF(LEN(B277)&gt;1,20,0)</f>
        <v>0</v>
      </c>
      <c r="G277" s="51"/>
      <c r="H277" s="51"/>
      <c r="I277" s="6"/>
      <c r="J277" s="6"/>
      <c r="K277" s="6"/>
    </row>
    <row r="278" spans="1:11" ht="12.75">
      <c r="A278" s="1"/>
      <c r="B278" s="17"/>
      <c r="C278" s="137"/>
      <c r="D278" s="138"/>
      <c r="E278" s="139"/>
      <c r="F278" s="2">
        <f>IF(LEN(B278)&gt;1,20,0)</f>
        <v>0</v>
      </c>
      <c r="G278" s="51"/>
      <c r="H278" s="51"/>
      <c r="I278" s="6"/>
      <c r="J278" s="6"/>
      <c r="K278" s="6"/>
    </row>
    <row r="279" spans="1:11" ht="12.75">
      <c r="A279" s="1"/>
      <c r="B279" s="17"/>
      <c r="C279" s="137"/>
      <c r="D279" s="138"/>
      <c r="E279" s="139"/>
      <c r="F279" s="2">
        <f>IF(LEN(B279)&gt;1,20,0)</f>
        <v>0</v>
      </c>
      <c r="G279" s="51"/>
      <c r="H279" s="51"/>
      <c r="I279" s="57"/>
      <c r="J279" s="6"/>
      <c r="K279" s="6"/>
    </row>
    <row r="280" spans="1:6" ht="12.75" customHeight="1">
      <c r="A280" s="152" t="s">
        <v>5</v>
      </c>
      <c r="B280" s="153"/>
      <c r="C280" s="153"/>
      <c r="D280" s="153"/>
      <c r="E280" s="154"/>
      <c r="F280" s="2">
        <f>SUM(F277:F279)</f>
        <v>0</v>
      </c>
    </row>
    <row r="281" spans="1:3" ht="24" customHeight="1">
      <c r="A281" s="140" t="s">
        <v>127</v>
      </c>
      <c r="B281" s="140"/>
      <c r="C281" s="141"/>
    </row>
    <row r="282" spans="1:6" ht="19.5" customHeight="1">
      <c r="A282" s="160" t="s">
        <v>123</v>
      </c>
      <c r="B282" s="160"/>
      <c r="C282" s="160"/>
      <c r="D282" s="160"/>
      <c r="E282" s="160"/>
      <c r="F282" s="160"/>
    </row>
    <row r="283" spans="1:6" ht="25.5">
      <c r="A283" s="54" t="s">
        <v>21</v>
      </c>
      <c r="B283" s="21" t="s">
        <v>24</v>
      </c>
      <c r="C283" s="137"/>
      <c r="D283" s="138"/>
      <c r="E283" s="139"/>
      <c r="F283" s="22" t="s">
        <v>25</v>
      </c>
    </row>
    <row r="284" spans="1:6" ht="12.75">
      <c r="A284" s="1">
        <v>1</v>
      </c>
      <c r="B284" s="21"/>
      <c r="C284" s="137"/>
      <c r="D284" s="138"/>
      <c r="E284" s="139"/>
      <c r="F284" s="2">
        <f>IF(LEN(B284)&gt;1,10,0)</f>
        <v>0</v>
      </c>
    </row>
    <row r="285" spans="1:6" ht="12.75">
      <c r="A285" s="1"/>
      <c r="B285" s="21"/>
      <c r="C285" s="137"/>
      <c r="D285" s="138"/>
      <c r="E285" s="139"/>
      <c r="F285" s="2">
        <f>IF(LEN(B285)&gt;1,10,0)</f>
        <v>0</v>
      </c>
    </row>
    <row r="286" spans="1:6" ht="12.75">
      <c r="A286" s="1"/>
      <c r="B286" s="21"/>
      <c r="C286" s="137"/>
      <c r="D286" s="138"/>
      <c r="E286" s="139"/>
      <c r="F286" s="2">
        <f>IF(LEN(B286)&gt;1,10,0)</f>
        <v>0</v>
      </c>
    </row>
    <row r="287" spans="1:6" ht="12.75" customHeight="1">
      <c r="A287" s="152" t="s">
        <v>5</v>
      </c>
      <c r="B287" s="153"/>
      <c r="C287" s="153"/>
      <c r="D287" s="153"/>
      <c r="E287" s="154"/>
      <c r="F287" s="13">
        <f>SUM(F284:F286)</f>
        <v>0</v>
      </c>
    </row>
    <row r="288" spans="1:3" ht="12.75">
      <c r="A288" s="140" t="s">
        <v>127</v>
      </c>
      <c r="B288" s="140"/>
      <c r="C288" s="141"/>
    </row>
    <row r="289" spans="1:3" ht="12.75">
      <c r="A289" s="51"/>
      <c r="B289" s="51"/>
      <c r="C289" s="51"/>
    </row>
    <row r="290" spans="1:6" ht="18" customHeight="1">
      <c r="A290" s="160" t="s">
        <v>124</v>
      </c>
      <c r="B290" s="160"/>
      <c r="C290" s="160"/>
      <c r="D290" s="160"/>
      <c r="E290" s="160"/>
      <c r="F290" s="160"/>
    </row>
    <row r="291" spans="1:6" ht="25.5">
      <c r="A291" s="54" t="s">
        <v>21</v>
      </c>
      <c r="B291" s="17" t="s">
        <v>26</v>
      </c>
      <c r="C291" s="137"/>
      <c r="D291" s="138"/>
      <c r="E291" s="139"/>
      <c r="F291" s="22" t="s">
        <v>29</v>
      </c>
    </row>
    <row r="292" spans="1:6" ht="12.75">
      <c r="A292" s="1">
        <v>1</v>
      </c>
      <c r="B292" s="17"/>
      <c r="C292" s="137"/>
      <c r="D292" s="138"/>
      <c r="E292" s="139"/>
      <c r="F292" s="2">
        <f>IF(LEN(B292)&gt;1,20,0)</f>
        <v>0</v>
      </c>
    </row>
    <row r="293" spans="1:6" ht="12.75">
      <c r="A293" s="1"/>
      <c r="B293" s="17"/>
      <c r="C293" s="137"/>
      <c r="D293" s="138"/>
      <c r="E293" s="139"/>
      <c r="F293" s="2">
        <f>IF(LEN(B293)&gt;1,20,0)</f>
        <v>0</v>
      </c>
    </row>
    <row r="294" spans="1:6" ht="12.75">
      <c r="A294" s="1"/>
      <c r="B294" s="17"/>
      <c r="C294" s="137"/>
      <c r="D294" s="138"/>
      <c r="E294" s="139"/>
      <c r="F294" s="2">
        <f>IF(LEN(B294)&gt;1,20,0)</f>
        <v>0</v>
      </c>
    </row>
    <row r="295" spans="1:6" ht="12.75" customHeight="1">
      <c r="A295" s="152" t="s">
        <v>5</v>
      </c>
      <c r="B295" s="153"/>
      <c r="C295" s="153"/>
      <c r="D295" s="153"/>
      <c r="E295" s="154"/>
      <c r="F295" s="2">
        <f>SUM(F292:F294)</f>
        <v>0</v>
      </c>
    </row>
    <row r="296" spans="1:3" ht="12.75">
      <c r="A296" s="140" t="s">
        <v>127</v>
      </c>
      <c r="B296" s="140"/>
      <c r="C296" s="141"/>
    </row>
    <row r="297" spans="1:3" ht="12.75">
      <c r="A297" s="51"/>
      <c r="B297" s="51"/>
      <c r="C297" s="51"/>
    </row>
    <row r="298" spans="1:6" ht="30" customHeight="1">
      <c r="A298" s="141" t="s">
        <v>30</v>
      </c>
      <c r="B298" s="141"/>
      <c r="C298" s="141"/>
      <c r="D298" s="141"/>
      <c r="E298" s="141"/>
      <c r="F298" s="141"/>
    </row>
    <row r="299" spans="1:6" ht="28.5" customHeight="1">
      <c r="A299" s="54" t="s">
        <v>21</v>
      </c>
      <c r="B299" s="17" t="s">
        <v>27</v>
      </c>
      <c r="C299" s="17" t="s">
        <v>28</v>
      </c>
      <c r="D299" s="137"/>
      <c r="E299" s="139"/>
      <c r="F299" s="22" t="s">
        <v>63</v>
      </c>
    </row>
    <row r="300" spans="1:6" ht="12.75">
      <c r="A300" s="1">
        <v>1</v>
      </c>
      <c r="B300" s="17"/>
      <c r="C300" s="17"/>
      <c r="D300" s="137"/>
      <c r="E300" s="139"/>
      <c r="F300" s="2">
        <f>IF(C300=2008,20,0)+IF(C300=2009,20,0)+IF(C300=2010,20,0)+IF(C300=2011,20,0)+IF(C300=2012,20,0)+IF(C300=2013,20,0)</f>
        <v>0</v>
      </c>
    </row>
    <row r="301" spans="1:6" ht="12.75">
      <c r="A301" s="1"/>
      <c r="B301" s="17"/>
      <c r="C301" s="17"/>
      <c r="D301" s="137"/>
      <c r="E301" s="139"/>
      <c r="F301" s="2">
        <f>IF(C301=2008,20,0)+IF(C301=2009,20,0)+IF(C301=2010,20,0)+IF(C301=2011,20,0)+IF(C301=2012,20,0)+IF(C301=2013,20,0)</f>
        <v>0</v>
      </c>
    </row>
    <row r="302" spans="1:6" ht="12.75">
      <c r="A302" s="1"/>
      <c r="B302" s="17"/>
      <c r="C302" s="17"/>
      <c r="D302" s="137"/>
      <c r="E302" s="139"/>
      <c r="F302" s="2">
        <f>IF(C302=2008,20,0)+IF(C302=2009,20,0)+IF(C302=2010,20,0)+IF(C302=2011,20,0)+IF(C302=2012,20,0)+IF(C302=2013,20,0)</f>
        <v>0</v>
      </c>
    </row>
    <row r="303" spans="1:6" ht="12.75" customHeight="1">
      <c r="A303" s="134" t="s">
        <v>5</v>
      </c>
      <c r="B303" s="134"/>
      <c r="C303" s="134"/>
      <c r="D303" s="134"/>
      <c r="E303" s="134"/>
      <c r="F303" s="13">
        <f>SUM(F300:F302)</f>
        <v>0</v>
      </c>
    </row>
    <row r="305" spans="1:6" ht="19.5" customHeight="1">
      <c r="A305" s="160" t="s">
        <v>193</v>
      </c>
      <c r="B305" s="160"/>
      <c r="C305" s="160"/>
      <c r="D305" s="160"/>
      <c r="E305" s="160"/>
      <c r="F305" s="160"/>
    </row>
    <row r="306" spans="1:6" ht="25.5">
      <c r="A306" s="54" t="s">
        <v>21</v>
      </c>
      <c r="B306" s="17" t="s">
        <v>27</v>
      </c>
      <c r="C306" s="17" t="s">
        <v>70</v>
      </c>
      <c r="D306" s="17" t="s">
        <v>71</v>
      </c>
      <c r="E306" s="54"/>
      <c r="F306" s="22" t="s">
        <v>31</v>
      </c>
    </row>
    <row r="307" spans="1:6" ht="12.75">
      <c r="A307" s="1">
        <v>1</v>
      </c>
      <c r="B307" s="17"/>
      <c r="C307" s="17"/>
      <c r="D307" s="17"/>
      <c r="E307" s="54"/>
      <c r="F307" s="2">
        <f>IF(LEN(D307)&gt;1,5,0)</f>
        <v>0</v>
      </c>
    </row>
    <row r="308" spans="1:6" ht="12.75">
      <c r="A308" s="1"/>
      <c r="B308" s="17"/>
      <c r="C308" s="17"/>
      <c r="D308" s="17"/>
      <c r="E308" s="54"/>
      <c r="F308" s="2">
        <f>IF(LEN(D308)&gt;1,5,0)</f>
        <v>0</v>
      </c>
    </row>
    <row r="309" spans="1:6" ht="12.75">
      <c r="A309" s="1"/>
      <c r="B309" s="17"/>
      <c r="C309" s="17"/>
      <c r="D309" s="17"/>
      <c r="E309" s="54"/>
      <c r="F309" s="2">
        <f>IF(LEN(D309)&gt;1,5,0)</f>
        <v>0</v>
      </c>
    </row>
    <row r="310" spans="1:8" ht="12.75" customHeight="1">
      <c r="A310" s="134" t="s">
        <v>5</v>
      </c>
      <c r="B310" s="134"/>
      <c r="C310" s="134"/>
      <c r="D310" s="134"/>
      <c r="E310" s="134"/>
      <c r="F310" s="13">
        <f>SUM(F307:F309)</f>
        <v>0</v>
      </c>
      <c r="G310" s="8"/>
      <c r="H310" s="14"/>
    </row>
    <row r="312" spans="1:6" ht="24" customHeight="1">
      <c r="A312" s="160" t="s">
        <v>125</v>
      </c>
      <c r="B312" s="160"/>
      <c r="C312" s="160"/>
      <c r="D312" s="160"/>
      <c r="E312" s="160"/>
      <c r="F312" s="160"/>
    </row>
    <row r="313" spans="1:6" ht="25.5">
      <c r="A313" s="54" t="s">
        <v>21</v>
      </c>
      <c r="B313" s="17" t="s">
        <v>32</v>
      </c>
      <c r="C313" s="17" t="s">
        <v>73</v>
      </c>
      <c r="D313" s="22" t="s">
        <v>72</v>
      </c>
      <c r="E313" s="22" t="s">
        <v>37</v>
      </c>
      <c r="F313" s="22" t="s">
        <v>33</v>
      </c>
    </row>
    <row r="314" spans="1:6" ht="12.75">
      <c r="A314" s="1">
        <v>1</v>
      </c>
      <c r="B314" s="17"/>
      <c r="C314" s="18"/>
      <c r="D314" s="2">
        <f>IF(LEN(B314)&gt;1,1,0)</f>
        <v>0</v>
      </c>
      <c r="E314" s="28">
        <f>IF(ISERROR(D314/C314),0,D314/C314)</f>
        <v>0</v>
      </c>
      <c r="F314" s="28">
        <f>100*E314</f>
        <v>0</v>
      </c>
    </row>
    <row r="315" spans="1:6" ht="12.75">
      <c r="A315" s="1"/>
      <c r="B315" s="17"/>
      <c r="C315" s="18"/>
      <c r="D315" s="2">
        <f>IF(LEN(B315)&gt;1,1,0)</f>
        <v>0</v>
      </c>
      <c r="E315" s="28">
        <f>IF(ISERROR(D315/C315),0,D315/C315)</f>
        <v>0</v>
      </c>
      <c r="F315" s="28">
        <f>100*E315</f>
        <v>0</v>
      </c>
    </row>
    <row r="316" spans="1:6" ht="12.75">
      <c r="A316" s="1"/>
      <c r="B316" s="17"/>
      <c r="C316" s="18"/>
      <c r="D316" s="2">
        <f>IF(LEN(B316)&gt;1,1,0)</f>
        <v>0</v>
      </c>
      <c r="E316" s="28">
        <f>IF(ISERROR(D316/C316),0,D316/C316)</f>
        <v>0</v>
      </c>
      <c r="F316" s="28">
        <f>100*E316</f>
        <v>0</v>
      </c>
    </row>
    <row r="317" spans="1:7" ht="12.75" customHeight="1">
      <c r="A317" s="152" t="s">
        <v>5</v>
      </c>
      <c r="B317" s="153"/>
      <c r="C317" s="153"/>
      <c r="D317" s="153"/>
      <c r="E317" s="153"/>
      <c r="F317" s="28">
        <f>SUM(F314:F316)</f>
        <v>0</v>
      </c>
      <c r="G317" s="14"/>
    </row>
    <row r="318" spans="1:7" s="3" customFormat="1" ht="12.75" customHeight="1">
      <c r="A318" s="140" t="s">
        <v>127</v>
      </c>
      <c r="B318" s="140"/>
      <c r="C318" s="140"/>
      <c r="D318" s="25"/>
      <c r="E318" s="25"/>
      <c r="F318" s="25"/>
      <c r="G318" s="14"/>
    </row>
    <row r="320" spans="1:6" ht="30.75" customHeight="1">
      <c r="A320" s="184" t="s">
        <v>57</v>
      </c>
      <c r="B320" s="184"/>
      <c r="C320" s="184"/>
      <c r="D320" s="184"/>
      <c r="E320" s="184"/>
      <c r="F320" s="44">
        <f>F280+F287+F295+F303+F310+F317</f>
        <v>0</v>
      </c>
    </row>
    <row r="323" spans="1:6" ht="18.75" customHeight="1">
      <c r="A323" s="175" t="s">
        <v>168</v>
      </c>
      <c r="B323" s="175"/>
      <c r="C323" s="175"/>
      <c r="D323" s="175"/>
      <c r="E323" s="175"/>
      <c r="F323" s="175"/>
    </row>
    <row r="325" spans="1:8" ht="33" customHeight="1">
      <c r="A325" s="181" t="s">
        <v>189</v>
      </c>
      <c r="B325" s="181"/>
      <c r="C325" s="181"/>
      <c r="D325" s="181"/>
      <c r="E325" s="181"/>
      <c r="F325" s="181"/>
      <c r="G325" s="53"/>
      <c r="H325" s="39"/>
    </row>
    <row r="326" spans="1:6" ht="25.5">
      <c r="A326" s="54" t="s">
        <v>0</v>
      </c>
      <c r="B326" s="17" t="s">
        <v>39</v>
      </c>
      <c r="C326" s="17" t="s">
        <v>60</v>
      </c>
      <c r="D326" s="17" t="s">
        <v>88</v>
      </c>
      <c r="E326" s="7"/>
      <c r="F326" s="22" t="s">
        <v>91</v>
      </c>
    </row>
    <row r="327" spans="1:6" ht="12.75">
      <c r="A327" s="1">
        <v>1</v>
      </c>
      <c r="B327" s="17"/>
      <c r="C327" s="17"/>
      <c r="D327" s="18"/>
      <c r="E327" s="47"/>
      <c r="F327" s="28">
        <f>IF(ISERROR(30/D327),0,30/D327)</f>
        <v>0</v>
      </c>
    </row>
    <row r="328" spans="1:6" ht="12.75">
      <c r="A328" s="1"/>
      <c r="B328" s="17"/>
      <c r="C328" s="17"/>
      <c r="D328" s="18"/>
      <c r="E328" s="46"/>
      <c r="F328" s="28">
        <f>IF(ISERROR(30/D328),0,30/D328)</f>
        <v>0</v>
      </c>
    </row>
    <row r="329" spans="1:6" ht="12.75">
      <c r="A329" s="1"/>
      <c r="B329" s="17"/>
      <c r="C329" s="17"/>
      <c r="D329" s="18"/>
      <c r="E329" s="46"/>
      <c r="F329" s="28">
        <f>IF(ISERROR(30/D329),0,30/D329)</f>
        <v>0</v>
      </c>
    </row>
    <row r="330" spans="1:6" ht="12.75" customHeight="1">
      <c r="A330" s="152" t="s">
        <v>5</v>
      </c>
      <c r="B330" s="153"/>
      <c r="C330" s="153"/>
      <c r="D330" s="153"/>
      <c r="E330" s="154"/>
      <c r="F330" s="28">
        <f>SUM(F327:F329)</f>
        <v>0</v>
      </c>
    </row>
    <row r="331" spans="1:5" s="3" customFormat="1" ht="12.75">
      <c r="A331" s="4"/>
      <c r="B331" s="4"/>
      <c r="C331" s="4"/>
      <c r="D331" s="4"/>
      <c r="E331" s="4"/>
    </row>
    <row r="333" spans="1:6" ht="44.25" customHeight="1">
      <c r="A333" s="135" t="s">
        <v>188</v>
      </c>
      <c r="B333" s="135"/>
      <c r="C333" s="135"/>
      <c r="D333" s="135"/>
      <c r="E333" s="135"/>
      <c r="F333" s="135"/>
    </row>
    <row r="334" spans="1:6" ht="25.5">
      <c r="A334" s="54" t="s">
        <v>0</v>
      </c>
      <c r="B334" s="17" t="s">
        <v>39</v>
      </c>
      <c r="C334" s="17" t="s">
        <v>60</v>
      </c>
      <c r="D334" s="17" t="s">
        <v>88</v>
      </c>
      <c r="E334" s="54"/>
      <c r="F334" s="22" t="s">
        <v>92</v>
      </c>
    </row>
    <row r="335" spans="1:6" ht="12.75">
      <c r="A335" s="1">
        <v>1</v>
      </c>
      <c r="B335" s="17"/>
      <c r="C335" s="17"/>
      <c r="D335" s="18"/>
      <c r="E335" s="54"/>
      <c r="F335" s="28">
        <f>IF(ISERROR(20/D335),0,20/D335)</f>
        <v>0</v>
      </c>
    </row>
    <row r="336" spans="1:6" ht="12.75">
      <c r="A336" s="1"/>
      <c r="B336" s="17"/>
      <c r="C336" s="17"/>
      <c r="D336" s="18"/>
      <c r="E336" s="54"/>
      <c r="F336" s="28">
        <f>IF(ISERROR(20/D336),0,20/D336)</f>
        <v>0</v>
      </c>
    </row>
    <row r="337" spans="1:6" ht="12.75">
      <c r="A337" s="1"/>
      <c r="B337" s="17"/>
      <c r="C337" s="17"/>
      <c r="D337" s="18"/>
      <c r="E337" s="54"/>
      <c r="F337" s="28">
        <f>IF(ISERROR(20/D337),0,20/D337)</f>
        <v>0</v>
      </c>
    </row>
    <row r="338" spans="1:6" ht="12.75" customHeight="1">
      <c r="A338" s="134" t="s">
        <v>5</v>
      </c>
      <c r="B338" s="134"/>
      <c r="C338" s="134"/>
      <c r="D338" s="134"/>
      <c r="E338" s="134"/>
      <c r="F338" s="28">
        <f>SUM(F335:F337)</f>
        <v>0</v>
      </c>
    </row>
    <row r="340" spans="1:6" ht="33.75" customHeight="1">
      <c r="A340" s="135" t="s">
        <v>187</v>
      </c>
      <c r="B340" s="135"/>
      <c r="C340" s="135"/>
      <c r="D340" s="135"/>
      <c r="E340" s="135"/>
      <c r="F340" s="135"/>
    </row>
    <row r="341" spans="1:6" ht="25.5">
      <c r="A341" s="54" t="s">
        <v>0</v>
      </c>
      <c r="B341" s="17" t="s">
        <v>39</v>
      </c>
      <c r="C341" s="17" t="s">
        <v>90</v>
      </c>
      <c r="D341" s="17" t="s">
        <v>89</v>
      </c>
      <c r="E341" s="54"/>
      <c r="F341" s="22" t="s">
        <v>93</v>
      </c>
    </row>
    <row r="342" spans="1:6" ht="12.75">
      <c r="A342" s="1">
        <v>1</v>
      </c>
      <c r="B342" s="17"/>
      <c r="C342" s="17"/>
      <c r="D342" s="18"/>
      <c r="E342" s="54"/>
      <c r="F342" s="28">
        <f>IF(ISERROR(50/D342),0,50/D342)</f>
        <v>0</v>
      </c>
    </row>
    <row r="343" spans="1:6" ht="12.75">
      <c r="A343" s="1"/>
      <c r="B343" s="17"/>
      <c r="C343" s="17"/>
      <c r="D343" s="18"/>
      <c r="E343" s="54"/>
      <c r="F343" s="28">
        <f>IF(ISERROR(50/D343),0,50/D343)</f>
        <v>0</v>
      </c>
    </row>
    <row r="344" spans="1:6" ht="12.75">
      <c r="A344" s="1"/>
      <c r="B344" s="17"/>
      <c r="C344" s="17"/>
      <c r="D344" s="18"/>
      <c r="E344" s="54"/>
      <c r="F344" s="28">
        <f>IF(ISERROR(50/D344),0,50/D344)</f>
        <v>0</v>
      </c>
    </row>
    <row r="345" spans="1:6" ht="12.75" customHeight="1">
      <c r="A345" s="134" t="s">
        <v>5</v>
      </c>
      <c r="B345" s="134"/>
      <c r="C345" s="134"/>
      <c r="D345" s="134"/>
      <c r="E345" s="134"/>
      <c r="F345" s="28">
        <f>SUM(F342:F344)</f>
        <v>0</v>
      </c>
    </row>
    <row r="347" spans="1:6" s="96" customFormat="1" ht="21" customHeight="1">
      <c r="A347" s="135" t="s">
        <v>179</v>
      </c>
      <c r="B347" s="135"/>
      <c r="C347" s="135"/>
      <c r="D347" s="135"/>
      <c r="E347" s="135"/>
      <c r="F347" s="135"/>
    </row>
    <row r="348" spans="1:6" s="96" customFormat="1" ht="25.5">
      <c r="A348" s="95" t="s">
        <v>0</v>
      </c>
      <c r="B348" s="17" t="s">
        <v>39</v>
      </c>
      <c r="C348" s="17" t="s">
        <v>169</v>
      </c>
      <c r="D348" s="17" t="s">
        <v>89</v>
      </c>
      <c r="E348" s="95"/>
      <c r="F348" s="22" t="s">
        <v>183</v>
      </c>
    </row>
    <row r="349" spans="1:6" s="96" customFormat="1" ht="12.75">
      <c r="A349" s="1">
        <v>1</v>
      </c>
      <c r="B349" s="17"/>
      <c r="C349" s="17"/>
      <c r="D349" s="18"/>
      <c r="E349" s="95"/>
      <c r="F349" s="28">
        <f>IF(ISERROR(20/D349),0,20/D349)</f>
        <v>0</v>
      </c>
    </row>
    <row r="350" spans="1:6" s="96" customFormat="1" ht="12.75">
      <c r="A350" s="1"/>
      <c r="B350" s="17"/>
      <c r="C350" s="17"/>
      <c r="D350" s="18"/>
      <c r="E350" s="95"/>
      <c r="F350" s="28">
        <f>IF(ISERROR(20/D350),0,20/D350)</f>
        <v>0</v>
      </c>
    </row>
    <row r="351" spans="1:6" s="96" customFormat="1" ht="12.75">
      <c r="A351" s="1"/>
      <c r="B351" s="17"/>
      <c r="C351" s="17"/>
      <c r="D351" s="18"/>
      <c r="E351" s="95"/>
      <c r="F351" s="28">
        <f>IF(ISERROR(20/D351),0,20/D351)</f>
        <v>0</v>
      </c>
    </row>
    <row r="352" spans="1:6" s="96" customFormat="1" ht="12.75" customHeight="1">
      <c r="A352" s="134" t="s">
        <v>5</v>
      </c>
      <c r="B352" s="134"/>
      <c r="C352" s="134"/>
      <c r="D352" s="134"/>
      <c r="E352" s="134"/>
      <c r="F352" s="28">
        <f>SUM(F349:F351)</f>
        <v>0</v>
      </c>
    </row>
    <row r="353" s="96" customFormat="1" ht="12.75"/>
    <row r="354" spans="1:6" s="96" customFormat="1" ht="33.75" customHeight="1">
      <c r="A354" s="135" t="s">
        <v>180</v>
      </c>
      <c r="B354" s="135"/>
      <c r="C354" s="135"/>
      <c r="D354" s="135"/>
      <c r="E354" s="135"/>
      <c r="F354" s="135"/>
    </row>
    <row r="355" spans="1:6" s="96" customFormat="1" ht="25.5">
      <c r="A355" s="95" t="s">
        <v>0</v>
      </c>
      <c r="B355" s="17" t="s">
        <v>39</v>
      </c>
      <c r="C355" s="17" t="s">
        <v>184</v>
      </c>
      <c r="D355" s="17" t="s">
        <v>89</v>
      </c>
      <c r="E355" s="95"/>
      <c r="F355" s="22" t="s">
        <v>183</v>
      </c>
    </row>
    <row r="356" spans="1:6" s="96" customFormat="1" ht="12.75">
      <c r="A356" s="1">
        <v>1</v>
      </c>
      <c r="B356" s="17"/>
      <c r="C356" s="17"/>
      <c r="D356" s="18"/>
      <c r="E356" s="95"/>
      <c r="F356" s="28">
        <f>IF(ISERROR(20/D356),0,20/D356)</f>
        <v>0</v>
      </c>
    </row>
    <row r="357" spans="1:6" s="96" customFormat="1" ht="12.75">
      <c r="A357" s="1"/>
      <c r="B357" s="17"/>
      <c r="C357" s="17"/>
      <c r="D357" s="18"/>
      <c r="E357" s="95"/>
      <c r="F357" s="28">
        <f>IF(ISERROR(20/D357),0,20/D357)</f>
        <v>0</v>
      </c>
    </row>
    <row r="358" spans="1:6" s="96" customFormat="1" ht="12.75">
      <c r="A358" s="1"/>
      <c r="B358" s="17"/>
      <c r="C358" s="17"/>
      <c r="D358" s="18"/>
      <c r="E358" s="95"/>
      <c r="F358" s="28">
        <f>IF(ISERROR(20/D358),0,20/D358)</f>
        <v>0</v>
      </c>
    </row>
    <row r="359" spans="1:6" s="96" customFormat="1" ht="12.75" customHeight="1">
      <c r="A359" s="134" t="s">
        <v>5</v>
      </c>
      <c r="B359" s="134"/>
      <c r="C359" s="134"/>
      <c r="D359" s="134"/>
      <c r="E359" s="134"/>
      <c r="F359" s="28">
        <f>SUM(F356:F358)</f>
        <v>0</v>
      </c>
    </row>
    <row r="360" s="96" customFormat="1" ht="12.75"/>
    <row r="361" spans="1:6" s="96" customFormat="1" ht="33" customHeight="1">
      <c r="A361" s="135" t="s">
        <v>181</v>
      </c>
      <c r="B361" s="135"/>
      <c r="C361" s="135"/>
      <c r="D361" s="135"/>
      <c r="E361" s="135"/>
      <c r="F361" s="135"/>
    </row>
    <row r="362" spans="1:6" s="96" customFormat="1" ht="25.5">
      <c r="A362" s="95" t="s">
        <v>0</v>
      </c>
      <c r="B362" s="17" t="s">
        <v>39</v>
      </c>
      <c r="C362" s="17" t="s">
        <v>185</v>
      </c>
      <c r="D362" s="17" t="s">
        <v>89</v>
      </c>
      <c r="E362" s="95"/>
      <c r="F362" s="22" t="s">
        <v>183</v>
      </c>
    </row>
    <row r="363" spans="1:6" s="96" customFormat="1" ht="12.75">
      <c r="A363" s="1">
        <v>1</v>
      </c>
      <c r="B363" s="17"/>
      <c r="C363" s="17"/>
      <c r="D363" s="18"/>
      <c r="E363" s="95"/>
      <c r="F363" s="28">
        <f>IF(ISERROR(20/D363),0,20/D363)</f>
        <v>0</v>
      </c>
    </row>
    <row r="364" spans="1:6" s="96" customFormat="1" ht="12.75">
      <c r="A364" s="1"/>
      <c r="B364" s="17"/>
      <c r="C364" s="17"/>
      <c r="D364" s="18"/>
      <c r="E364" s="95"/>
      <c r="F364" s="28">
        <f>IF(ISERROR(20/D364),0,20/D364)</f>
        <v>0</v>
      </c>
    </row>
    <row r="365" spans="1:6" s="96" customFormat="1" ht="12.75">
      <c r="A365" s="1"/>
      <c r="B365" s="17"/>
      <c r="C365" s="17"/>
      <c r="D365" s="18"/>
      <c r="E365" s="95"/>
      <c r="F365" s="28">
        <f>IF(ISERROR(20/D365),0,20/D365)</f>
        <v>0</v>
      </c>
    </row>
    <row r="366" spans="1:6" s="96" customFormat="1" ht="12.75" customHeight="1">
      <c r="A366" s="134" t="s">
        <v>5</v>
      </c>
      <c r="B366" s="134"/>
      <c r="C366" s="134"/>
      <c r="D366" s="134"/>
      <c r="E366" s="134"/>
      <c r="F366" s="28">
        <f>SUM(F363:F365)</f>
        <v>0</v>
      </c>
    </row>
    <row r="367" s="96" customFormat="1" ht="12.75"/>
    <row r="368" spans="1:6" s="96" customFormat="1" ht="29.25" customHeight="1">
      <c r="A368" s="135" t="s">
        <v>182</v>
      </c>
      <c r="B368" s="135"/>
      <c r="C368" s="135"/>
      <c r="D368" s="135"/>
      <c r="E368" s="135"/>
      <c r="F368" s="135"/>
    </row>
    <row r="369" spans="1:6" s="96" customFormat="1" ht="25.5">
      <c r="A369" s="95" t="s">
        <v>0</v>
      </c>
      <c r="B369" s="17" t="s">
        <v>39</v>
      </c>
      <c r="C369" s="17" t="s">
        <v>186</v>
      </c>
      <c r="D369" s="17" t="s">
        <v>89</v>
      </c>
      <c r="E369" s="95"/>
      <c r="F369" s="22" t="s">
        <v>183</v>
      </c>
    </row>
    <row r="370" spans="1:6" s="96" customFormat="1" ht="12.75">
      <c r="A370" s="1">
        <v>1</v>
      </c>
      <c r="B370" s="17"/>
      <c r="C370" s="17"/>
      <c r="D370" s="18"/>
      <c r="E370" s="95"/>
      <c r="F370" s="28">
        <f>IF(ISERROR(20/D370),0,20/D370)</f>
        <v>0</v>
      </c>
    </row>
    <row r="371" spans="1:6" s="96" customFormat="1" ht="12.75">
      <c r="A371" s="1"/>
      <c r="B371" s="17"/>
      <c r="C371" s="17"/>
      <c r="D371" s="18"/>
      <c r="E371" s="95"/>
      <c r="F371" s="28">
        <f>IF(ISERROR(20/D371),0,20/D371)</f>
        <v>0</v>
      </c>
    </row>
    <row r="372" spans="1:6" s="96" customFormat="1" ht="12.75">
      <c r="A372" s="1"/>
      <c r="B372" s="17"/>
      <c r="C372" s="17"/>
      <c r="D372" s="18"/>
      <c r="E372" s="95"/>
      <c r="F372" s="28">
        <f>IF(ISERROR(20/D372),0,20/D372)</f>
        <v>0</v>
      </c>
    </row>
    <row r="373" spans="1:6" s="96" customFormat="1" ht="12.75" customHeight="1">
      <c r="A373" s="134" t="s">
        <v>5</v>
      </c>
      <c r="B373" s="134"/>
      <c r="C373" s="134"/>
      <c r="D373" s="134"/>
      <c r="E373" s="134"/>
      <c r="F373" s="28">
        <f>SUM(F370:F372)</f>
        <v>0</v>
      </c>
    </row>
    <row r="374" s="96" customFormat="1" ht="12.75"/>
    <row r="375" spans="1:6" ht="22.5" customHeight="1">
      <c r="A375" s="181" t="s">
        <v>175</v>
      </c>
      <c r="B375" s="181"/>
      <c r="C375" s="181"/>
      <c r="D375" s="181"/>
      <c r="E375" s="181"/>
      <c r="F375" s="181"/>
    </row>
    <row r="376" spans="1:6" ht="25.5">
      <c r="A376" s="54" t="s">
        <v>0</v>
      </c>
      <c r="B376" s="17" t="s">
        <v>39</v>
      </c>
      <c r="C376" s="17" t="s">
        <v>40</v>
      </c>
      <c r="D376" s="17" t="s">
        <v>89</v>
      </c>
      <c r="E376" s="54"/>
      <c r="F376" s="22" t="s">
        <v>176</v>
      </c>
    </row>
    <row r="377" spans="1:6" ht="12.75">
      <c r="A377" s="1">
        <v>1</v>
      </c>
      <c r="B377" s="17"/>
      <c r="C377" s="17"/>
      <c r="D377" s="18"/>
      <c r="E377" s="54"/>
      <c r="F377" s="28">
        <f>IF(ISERROR(20/D377),0,20/D377)</f>
        <v>0</v>
      </c>
    </row>
    <row r="378" spans="1:6" ht="12.75">
      <c r="A378" s="1"/>
      <c r="B378" s="17"/>
      <c r="C378" s="17"/>
      <c r="D378" s="18"/>
      <c r="E378" s="54"/>
      <c r="F378" s="28">
        <f>IF(ISERROR(20/D378),0,20/D378)</f>
        <v>0</v>
      </c>
    </row>
    <row r="379" spans="1:6" ht="12.75">
      <c r="A379" s="1"/>
      <c r="B379" s="17"/>
      <c r="C379" s="17"/>
      <c r="D379" s="18"/>
      <c r="E379" s="54"/>
      <c r="F379" s="28">
        <f>IF(ISERROR(20/D379),0,20/D379)</f>
        <v>0</v>
      </c>
    </row>
    <row r="380" spans="1:6" ht="12.75" customHeight="1">
      <c r="A380" s="152" t="s">
        <v>5</v>
      </c>
      <c r="B380" s="153"/>
      <c r="C380" s="153"/>
      <c r="D380" s="153"/>
      <c r="E380" s="154"/>
      <c r="F380" s="28">
        <f>SUM(F377:F379)</f>
        <v>0</v>
      </c>
    </row>
    <row r="382" spans="1:6" ht="33.75" customHeight="1">
      <c r="A382" s="135" t="s">
        <v>177</v>
      </c>
      <c r="B382" s="135"/>
      <c r="C382" s="135"/>
      <c r="D382" s="135"/>
      <c r="E382" s="135"/>
      <c r="F382" s="135"/>
    </row>
    <row r="383" spans="1:6" ht="25.5">
      <c r="A383" s="54" t="s">
        <v>0</v>
      </c>
      <c r="B383" s="17" t="s">
        <v>39</v>
      </c>
      <c r="C383" s="17" t="s">
        <v>41</v>
      </c>
      <c r="D383" s="17" t="s">
        <v>89</v>
      </c>
      <c r="E383" s="54"/>
      <c r="F383" s="22" t="s">
        <v>178</v>
      </c>
    </row>
    <row r="384" spans="1:6" ht="12.75">
      <c r="A384" s="1">
        <v>1</v>
      </c>
      <c r="B384" s="17"/>
      <c r="C384" s="17"/>
      <c r="D384" s="18"/>
      <c r="E384" s="54"/>
      <c r="F384" s="28">
        <f>IF(ISERROR(10/D384),0,10/D384)</f>
        <v>0</v>
      </c>
    </row>
    <row r="385" spans="1:6" ht="12.75">
      <c r="A385" s="1"/>
      <c r="B385" s="17"/>
      <c r="C385" s="17"/>
      <c r="D385" s="18"/>
      <c r="E385" s="54"/>
      <c r="F385" s="28">
        <f>IF(ISERROR(10/D385),0,10/D385)</f>
        <v>0</v>
      </c>
    </row>
    <row r="386" spans="1:6" ht="12.75">
      <c r="A386" s="1"/>
      <c r="B386" s="17"/>
      <c r="C386" s="17"/>
      <c r="D386" s="18"/>
      <c r="E386" s="54"/>
      <c r="F386" s="28">
        <f>IF(ISERROR(10/D386),0,10/D386)</f>
        <v>0</v>
      </c>
    </row>
    <row r="387" spans="1:6" ht="12.75" customHeight="1">
      <c r="A387" s="152" t="s">
        <v>5</v>
      </c>
      <c r="B387" s="153"/>
      <c r="C387" s="153"/>
      <c r="D387" s="153"/>
      <c r="E387" s="154"/>
      <c r="F387" s="28">
        <f>SUM(F384:F386)</f>
        <v>0</v>
      </c>
    </row>
    <row r="389" spans="1:6" ht="19.5" customHeight="1">
      <c r="A389" s="135" t="s">
        <v>194</v>
      </c>
      <c r="B389" s="135"/>
      <c r="C389" s="135"/>
      <c r="D389" s="135"/>
      <c r="E389" s="135"/>
      <c r="F389" s="135"/>
    </row>
    <row r="390" spans="1:6" ht="25.5">
      <c r="A390" s="54" t="s">
        <v>0</v>
      </c>
      <c r="B390" s="17" t="s">
        <v>45</v>
      </c>
      <c r="C390" s="17" t="s">
        <v>42</v>
      </c>
      <c r="D390" s="17" t="s">
        <v>89</v>
      </c>
      <c r="E390" s="7"/>
      <c r="F390" s="22" t="s">
        <v>94</v>
      </c>
    </row>
    <row r="391" spans="1:6" ht="12.75">
      <c r="A391" s="1">
        <v>1</v>
      </c>
      <c r="B391" s="17"/>
      <c r="C391" s="17"/>
      <c r="D391" s="18"/>
      <c r="E391" s="46"/>
      <c r="F391" s="28">
        <f>IF(ISERROR(30/D391),0,30/D391)</f>
        <v>0</v>
      </c>
    </row>
    <row r="392" spans="1:6" ht="12.75">
      <c r="A392" s="1"/>
      <c r="B392" s="17"/>
      <c r="C392" s="17"/>
      <c r="D392" s="18"/>
      <c r="E392" s="46"/>
      <c r="F392" s="28">
        <f>IF(ISERROR(30/D392),0,30/D392)</f>
        <v>0</v>
      </c>
    </row>
    <row r="393" spans="1:6" ht="12.75">
      <c r="A393" s="1"/>
      <c r="B393" s="17"/>
      <c r="C393" s="17"/>
      <c r="D393" s="18"/>
      <c r="E393" s="46"/>
      <c r="F393" s="28">
        <f>IF(ISERROR(30/D393),0,30/D393)</f>
        <v>0</v>
      </c>
    </row>
    <row r="394" spans="1:6" ht="12.75" customHeight="1">
      <c r="A394" s="152" t="s">
        <v>5</v>
      </c>
      <c r="B394" s="153"/>
      <c r="C394" s="153"/>
      <c r="D394" s="153"/>
      <c r="E394" s="154"/>
      <c r="F394" s="48">
        <f>SUM(F391:F393)</f>
        <v>0</v>
      </c>
    </row>
    <row r="396" spans="1:8" ht="22.5" customHeight="1">
      <c r="A396" s="185" t="s">
        <v>195</v>
      </c>
      <c r="B396" s="181"/>
      <c r="C396" s="181"/>
      <c r="D396" s="181"/>
      <c r="E396" s="181"/>
      <c r="F396" s="181"/>
      <c r="G396" s="57"/>
      <c r="H396" s="57"/>
    </row>
    <row r="397" spans="1:6" ht="25.5">
      <c r="A397" s="54" t="s">
        <v>0</v>
      </c>
      <c r="B397" s="17" t="s">
        <v>45</v>
      </c>
      <c r="C397" s="17" t="s">
        <v>42</v>
      </c>
      <c r="D397" s="17" t="s">
        <v>43</v>
      </c>
      <c r="E397" s="17" t="s">
        <v>89</v>
      </c>
      <c r="F397" s="22" t="s">
        <v>95</v>
      </c>
    </row>
    <row r="398" spans="1:6" ht="12.75">
      <c r="A398" s="1">
        <v>1</v>
      </c>
      <c r="B398" s="17"/>
      <c r="C398" s="17"/>
      <c r="D398" s="17"/>
      <c r="E398" s="18"/>
      <c r="F398" s="28">
        <f>IF(ISERROR(20/E398),0,20/E398)</f>
        <v>0</v>
      </c>
    </row>
    <row r="399" spans="1:6" ht="12.75">
      <c r="A399" s="1"/>
      <c r="B399" s="17"/>
      <c r="C399" s="17"/>
      <c r="D399" s="17"/>
      <c r="E399" s="18"/>
      <c r="F399" s="28">
        <f>IF(ISERROR(20/E399),0,20/E399)</f>
        <v>0</v>
      </c>
    </row>
    <row r="400" spans="1:6" ht="12.75">
      <c r="A400" s="1"/>
      <c r="B400" s="17"/>
      <c r="C400" s="17"/>
      <c r="D400" s="17"/>
      <c r="E400" s="18"/>
      <c r="F400" s="28">
        <f>IF(ISERROR(20/E400),0,20/E400)</f>
        <v>0</v>
      </c>
    </row>
    <row r="401" spans="1:7" ht="12.75" customHeight="1">
      <c r="A401" s="134" t="s">
        <v>5</v>
      </c>
      <c r="B401" s="134"/>
      <c r="C401" s="134"/>
      <c r="D401" s="134"/>
      <c r="E401" s="134"/>
      <c r="F401" s="28">
        <f>SUM(F398:F400)</f>
        <v>0</v>
      </c>
      <c r="G401" s="14"/>
    </row>
    <row r="403" spans="1:8" ht="38.25" customHeight="1">
      <c r="A403" s="181" t="s">
        <v>174</v>
      </c>
      <c r="B403" s="181"/>
      <c r="C403" s="181"/>
      <c r="D403" s="181"/>
      <c r="E403" s="181"/>
      <c r="F403" s="181"/>
      <c r="G403" s="53"/>
      <c r="H403" s="39"/>
    </row>
    <row r="404" spans="1:6" ht="25.5">
      <c r="A404" s="54" t="s">
        <v>0</v>
      </c>
      <c r="B404" s="17" t="s">
        <v>39</v>
      </c>
      <c r="C404" s="17" t="s">
        <v>44</v>
      </c>
      <c r="D404" s="17" t="s">
        <v>89</v>
      </c>
      <c r="E404" s="54"/>
      <c r="F404" s="22" t="s">
        <v>96</v>
      </c>
    </row>
    <row r="405" spans="1:6" ht="12.75">
      <c r="A405" s="1">
        <v>1</v>
      </c>
      <c r="B405" s="17"/>
      <c r="C405" s="17"/>
      <c r="D405" s="18"/>
      <c r="E405" s="54"/>
      <c r="F405" s="28">
        <f>IF(ISERROR(15/D405),0,15/D405)</f>
        <v>0</v>
      </c>
    </row>
    <row r="406" spans="1:6" ht="12.75">
      <c r="A406" s="1"/>
      <c r="B406" s="17"/>
      <c r="C406" s="17"/>
      <c r="D406" s="18"/>
      <c r="E406" s="54"/>
      <c r="F406" s="28">
        <f>IF(ISERROR(15/D406),0,15/D406)</f>
        <v>0</v>
      </c>
    </row>
    <row r="407" spans="1:6" ht="12.75">
      <c r="A407" s="1"/>
      <c r="B407" s="17"/>
      <c r="C407" s="17"/>
      <c r="D407" s="18"/>
      <c r="E407" s="54"/>
      <c r="F407" s="28">
        <f>IF(ISERROR(15/D407),0,15/D407)</f>
        <v>0</v>
      </c>
    </row>
    <row r="408" spans="1:6" ht="12.75" customHeight="1">
      <c r="A408" s="134" t="s">
        <v>5</v>
      </c>
      <c r="B408" s="134"/>
      <c r="C408" s="134"/>
      <c r="D408" s="134"/>
      <c r="E408" s="134"/>
      <c r="F408" s="28">
        <f>SUM(F405:F407)</f>
        <v>0</v>
      </c>
    </row>
    <row r="409" ht="9" customHeight="1"/>
    <row r="410" spans="1:8" ht="31.5" customHeight="1">
      <c r="A410" s="181" t="s">
        <v>196</v>
      </c>
      <c r="B410" s="181"/>
      <c r="C410" s="181"/>
      <c r="D410" s="181"/>
      <c r="E410" s="181"/>
      <c r="F410" s="181"/>
      <c r="G410" s="53"/>
      <c r="H410" s="39"/>
    </row>
    <row r="411" spans="1:6" ht="25.5">
      <c r="A411" s="54" t="s">
        <v>0</v>
      </c>
      <c r="B411" s="17" t="s">
        <v>45</v>
      </c>
      <c r="C411" s="17" t="s">
        <v>44</v>
      </c>
      <c r="D411" s="17" t="s">
        <v>89</v>
      </c>
      <c r="E411" s="54"/>
      <c r="F411" s="22" t="s">
        <v>97</v>
      </c>
    </row>
    <row r="412" spans="1:6" ht="12.75">
      <c r="A412" s="1">
        <v>1</v>
      </c>
      <c r="B412" s="17"/>
      <c r="C412" s="17"/>
      <c r="D412" s="18"/>
      <c r="E412" s="54"/>
      <c r="F412" s="28">
        <f>IF(ISERROR(5/D412),0,5/D412)</f>
        <v>0</v>
      </c>
    </row>
    <row r="413" spans="1:6" ht="12.75">
      <c r="A413" s="1"/>
      <c r="B413" s="17"/>
      <c r="C413" s="17"/>
      <c r="D413" s="18"/>
      <c r="E413" s="54"/>
      <c r="F413" s="28">
        <f>IF(ISERROR(5/D413),0,5/D413)</f>
        <v>0</v>
      </c>
    </row>
    <row r="414" spans="1:6" ht="12.75">
      <c r="A414" s="1"/>
      <c r="B414" s="17"/>
      <c r="C414" s="17"/>
      <c r="D414" s="18"/>
      <c r="E414" s="54"/>
      <c r="F414" s="28">
        <f>IF(ISERROR(5/D414),0,5/D414)</f>
        <v>0</v>
      </c>
    </row>
    <row r="415" spans="1:6" ht="12.75" customHeight="1">
      <c r="A415" s="152" t="s">
        <v>5</v>
      </c>
      <c r="B415" s="153"/>
      <c r="C415" s="153"/>
      <c r="D415" s="153"/>
      <c r="E415" s="154"/>
      <c r="F415" s="28">
        <f>SUM(F412:F414)</f>
        <v>0</v>
      </c>
    </row>
    <row r="417" spans="1:8" ht="18.75" customHeight="1">
      <c r="A417" s="181" t="s">
        <v>197</v>
      </c>
      <c r="B417" s="181"/>
      <c r="C417" s="181"/>
      <c r="D417" s="181"/>
      <c r="E417" s="181"/>
      <c r="F417" s="181"/>
      <c r="G417" s="53"/>
      <c r="H417" s="39"/>
    </row>
    <row r="418" spans="1:6" ht="25.5">
      <c r="A418" s="54" t="s">
        <v>0</v>
      </c>
      <c r="B418" s="17" t="s">
        <v>45</v>
      </c>
      <c r="C418" s="17" t="s">
        <v>42</v>
      </c>
      <c r="D418" s="17" t="s">
        <v>46</v>
      </c>
      <c r="E418" s="17" t="s">
        <v>89</v>
      </c>
      <c r="F418" s="22" t="s">
        <v>98</v>
      </c>
    </row>
    <row r="419" spans="1:6" ht="12.75">
      <c r="A419" s="1">
        <v>1</v>
      </c>
      <c r="B419" s="17"/>
      <c r="C419" s="17"/>
      <c r="D419" s="17"/>
      <c r="E419" s="18"/>
      <c r="F419" s="28">
        <f>IF(ISERROR(5/E419),0,5/E419)</f>
        <v>0</v>
      </c>
    </row>
    <row r="420" spans="1:6" ht="12.75">
      <c r="A420" s="1"/>
      <c r="B420" s="17"/>
      <c r="C420" s="17"/>
      <c r="D420" s="17"/>
      <c r="E420" s="18"/>
      <c r="F420" s="28">
        <f>IF(ISERROR(5/E420),0,5/E420)</f>
        <v>0</v>
      </c>
    </row>
    <row r="421" spans="1:6" ht="12.75">
      <c r="A421" s="1"/>
      <c r="B421" s="17"/>
      <c r="C421" s="17"/>
      <c r="D421" s="17"/>
      <c r="E421" s="18"/>
      <c r="F421" s="28">
        <f>IF(ISERROR(5/E421),0,5/E421)</f>
        <v>0</v>
      </c>
    </row>
    <row r="422" spans="1:6" ht="12.75" customHeight="1">
      <c r="A422" s="152" t="s">
        <v>5</v>
      </c>
      <c r="B422" s="153"/>
      <c r="C422" s="153"/>
      <c r="D422" s="153"/>
      <c r="E422" s="154"/>
      <c r="F422" s="28">
        <f>SUM(F419:F421)</f>
        <v>0</v>
      </c>
    </row>
    <row r="424" spans="1:6" ht="24" customHeight="1">
      <c r="A424" s="181" t="s">
        <v>198</v>
      </c>
      <c r="B424" s="181"/>
      <c r="C424" s="181"/>
      <c r="D424" s="181"/>
      <c r="E424" s="181"/>
      <c r="F424" s="181"/>
    </row>
    <row r="425" spans="1:6" ht="25.5">
      <c r="A425" s="54" t="s">
        <v>0</v>
      </c>
      <c r="B425" s="17" t="s">
        <v>45</v>
      </c>
      <c r="C425" s="17" t="s">
        <v>3</v>
      </c>
      <c r="D425" s="17" t="s">
        <v>109</v>
      </c>
      <c r="E425" s="17" t="s">
        <v>89</v>
      </c>
      <c r="F425" s="22" t="s">
        <v>97</v>
      </c>
    </row>
    <row r="426" spans="1:6" ht="12.75">
      <c r="A426" s="1">
        <v>1</v>
      </c>
      <c r="B426" s="17"/>
      <c r="C426" s="17"/>
      <c r="D426" s="17"/>
      <c r="E426" s="18"/>
      <c r="F426" s="28">
        <f>IF(ISERROR(5/E426),0,5/E426)</f>
        <v>0</v>
      </c>
    </row>
    <row r="427" spans="1:6" ht="12.75">
      <c r="A427" s="1"/>
      <c r="B427" s="17"/>
      <c r="C427" s="17"/>
      <c r="D427" s="17"/>
      <c r="E427" s="18"/>
      <c r="F427" s="28">
        <f>IF(ISERROR(5/E427),0,5/E427)</f>
        <v>0</v>
      </c>
    </row>
    <row r="428" spans="1:6" ht="12.75">
      <c r="A428" s="1"/>
      <c r="B428" s="17"/>
      <c r="C428" s="17"/>
      <c r="D428" s="17"/>
      <c r="E428" s="18"/>
      <c r="F428" s="28">
        <f>IF(ISERROR(5/E428),0,5/E428)</f>
        <v>0</v>
      </c>
    </row>
    <row r="429" spans="1:6" ht="12.75">
      <c r="A429" s="134" t="s">
        <v>5</v>
      </c>
      <c r="B429" s="134"/>
      <c r="C429" s="134"/>
      <c r="D429" s="134"/>
      <c r="E429" s="134"/>
      <c r="F429" s="28">
        <f>SUM(F426:F428)</f>
        <v>0</v>
      </c>
    </row>
    <row r="431" spans="1:6" ht="18" customHeight="1">
      <c r="A431" s="145" t="s">
        <v>56</v>
      </c>
      <c r="B431" s="145"/>
      <c r="C431" s="145"/>
      <c r="D431" s="145"/>
      <c r="E431" s="145"/>
      <c r="F431" s="44">
        <f>F330+F338+F345+F380+F387+F394+F401+F408+F415+F422+F429+F352+F359+F366+F373</f>
        <v>0</v>
      </c>
    </row>
    <row r="434" spans="1:8" ht="36.75" customHeight="1">
      <c r="A434" s="182" t="s">
        <v>38</v>
      </c>
      <c r="B434" s="182"/>
      <c r="C434" s="182"/>
      <c r="D434" s="182"/>
      <c r="E434" s="182"/>
      <c r="F434" s="50">
        <f>0.4*P192+0.2*G242+0.1*G269+0.1*F320+0.2*F431</f>
        <v>0</v>
      </c>
      <c r="G434" s="3"/>
      <c r="H434" s="3"/>
    </row>
    <row r="437" ht="12.75">
      <c r="F437" s="45"/>
    </row>
  </sheetData>
  <sheetProtection/>
  <mergeCells count="231">
    <mergeCell ref="A261:G261"/>
    <mergeCell ref="A232:F232"/>
    <mergeCell ref="D228:F228"/>
    <mergeCell ref="C286:E286"/>
    <mergeCell ref="C283:E283"/>
    <mergeCell ref="C284:E284"/>
    <mergeCell ref="A2:J2"/>
    <mergeCell ref="A3:J3"/>
    <mergeCell ref="A4:J4"/>
    <mergeCell ref="A5:J5"/>
    <mergeCell ref="A6:J6"/>
    <mergeCell ref="A275:F275"/>
    <mergeCell ref="A247:G247"/>
    <mergeCell ref="A282:F282"/>
    <mergeCell ref="C277:E277"/>
    <mergeCell ref="C276:E276"/>
    <mergeCell ref="D231:F231"/>
    <mergeCell ref="A201:I201"/>
    <mergeCell ref="A401:E401"/>
    <mergeCell ref="A211:G211"/>
    <mergeCell ref="D212:E212"/>
    <mergeCell ref="A298:F298"/>
    <mergeCell ref="A305:F305"/>
    <mergeCell ref="A287:E287"/>
    <mergeCell ref="A280:E280"/>
    <mergeCell ref="C279:E279"/>
    <mergeCell ref="C278:E278"/>
    <mergeCell ref="A290:F290"/>
    <mergeCell ref="D229:F229"/>
    <mergeCell ref="D230:F230"/>
    <mergeCell ref="C285:E285"/>
    <mergeCell ref="A254:G254"/>
    <mergeCell ref="A288:C288"/>
    <mergeCell ref="A295:E295"/>
    <mergeCell ref="C291:E291"/>
    <mergeCell ref="A330:E330"/>
    <mergeCell ref="A323:F323"/>
    <mergeCell ref="A325:F325"/>
    <mergeCell ref="A303:E303"/>
    <mergeCell ref="A317:E317"/>
    <mergeCell ref="A310:E310"/>
    <mergeCell ref="D300:E300"/>
    <mergeCell ref="D299:E299"/>
    <mergeCell ref="A320:E320"/>
    <mergeCell ref="A382:F382"/>
    <mergeCell ref="A389:F389"/>
    <mergeCell ref="A396:F396"/>
    <mergeCell ref="A340:F340"/>
    <mergeCell ref="D301:E301"/>
    <mergeCell ref="D302:E302"/>
    <mergeCell ref="A338:E338"/>
    <mergeCell ref="A312:F312"/>
    <mergeCell ref="A424:F424"/>
    <mergeCell ref="A429:E429"/>
    <mergeCell ref="A415:E415"/>
    <mergeCell ref="A403:F403"/>
    <mergeCell ref="A333:F333"/>
    <mergeCell ref="A380:E380"/>
    <mergeCell ref="A345:E345"/>
    <mergeCell ref="A375:F375"/>
    <mergeCell ref="A422:E422"/>
    <mergeCell ref="A387:E387"/>
    <mergeCell ref="A410:F410"/>
    <mergeCell ref="A417:F417"/>
    <mergeCell ref="A394:E394"/>
    <mergeCell ref="A408:E408"/>
    <mergeCell ref="A434:E434"/>
    <mergeCell ref="A1:J1"/>
    <mergeCell ref="A7:I7"/>
    <mergeCell ref="A224:F224"/>
    <mergeCell ref="A259:F259"/>
    <mergeCell ref="A296:C296"/>
    <mergeCell ref="A318:C318"/>
    <mergeCell ref="A252:F252"/>
    <mergeCell ref="A269:F269"/>
    <mergeCell ref="A431:E431"/>
    <mergeCell ref="A239:F239"/>
    <mergeCell ref="A242:F242"/>
    <mergeCell ref="A208:F208"/>
    <mergeCell ref="D204:E204"/>
    <mergeCell ref="D205:E205"/>
    <mergeCell ref="D206:E206"/>
    <mergeCell ref="D207:E207"/>
    <mergeCell ref="A227:G227"/>
    <mergeCell ref="A219:G219"/>
    <mergeCell ref="D213:E213"/>
    <mergeCell ref="F11:L11"/>
    <mergeCell ref="F12:L12"/>
    <mergeCell ref="D235:F235"/>
    <mergeCell ref="A234:G234"/>
    <mergeCell ref="D236:F236"/>
    <mergeCell ref="D237:F237"/>
    <mergeCell ref="D214:E214"/>
    <mergeCell ref="D215:E215"/>
    <mergeCell ref="A203:G203"/>
    <mergeCell ref="A216:F216"/>
    <mergeCell ref="A40:N40"/>
    <mergeCell ref="A63:O63"/>
    <mergeCell ref="A273:F273"/>
    <mergeCell ref="A9:K9"/>
    <mergeCell ref="A17:K17"/>
    <mergeCell ref="A26:K26"/>
    <mergeCell ref="A34:K34"/>
    <mergeCell ref="A43:K43"/>
    <mergeCell ref="A50:K50"/>
    <mergeCell ref="F10:L10"/>
    <mergeCell ref="A55:O55"/>
    <mergeCell ref="A56:N56"/>
    <mergeCell ref="F13:L13"/>
    <mergeCell ref="A65:K65"/>
    <mergeCell ref="A72:K72"/>
    <mergeCell ref="F14:L14"/>
    <mergeCell ref="F19:L19"/>
    <mergeCell ref="A15:O15"/>
    <mergeCell ref="F18:L18"/>
    <mergeCell ref="A39:O39"/>
    <mergeCell ref="F28:L28"/>
    <mergeCell ref="F27:L27"/>
    <mergeCell ref="F20:L20"/>
    <mergeCell ref="F21:L21"/>
    <mergeCell ref="F22:L22"/>
    <mergeCell ref="A23:O23"/>
    <mergeCell ref="A100:K100"/>
    <mergeCell ref="A70:O70"/>
    <mergeCell ref="A98:O98"/>
    <mergeCell ref="A120:K120"/>
    <mergeCell ref="A127:K127"/>
    <mergeCell ref="A77:N77"/>
    <mergeCell ref="A91:N91"/>
    <mergeCell ref="I94:J94"/>
    <mergeCell ref="I95:J95"/>
    <mergeCell ref="A86:K86"/>
    <mergeCell ref="I121:J121"/>
    <mergeCell ref="I122:J122"/>
    <mergeCell ref="I123:J123"/>
    <mergeCell ref="I124:J124"/>
    <mergeCell ref="I131:J131"/>
    <mergeCell ref="A140:O140"/>
    <mergeCell ref="A132:O132"/>
    <mergeCell ref="A135:K135"/>
    <mergeCell ref="E158:O158"/>
    <mergeCell ref="E159:O159"/>
    <mergeCell ref="E160:O160"/>
    <mergeCell ref="A161:O161"/>
    <mergeCell ref="E172:J172"/>
    <mergeCell ref="E173:J173"/>
    <mergeCell ref="E167:O167"/>
    <mergeCell ref="A168:O168"/>
    <mergeCell ref="F29:L29"/>
    <mergeCell ref="F30:L30"/>
    <mergeCell ref="F31:L31"/>
    <mergeCell ref="A32:O32"/>
    <mergeCell ref="A58:K58"/>
    <mergeCell ref="I96:J96"/>
    <mergeCell ref="A79:J79"/>
    <mergeCell ref="A84:N84"/>
    <mergeCell ref="A93:K93"/>
    <mergeCell ref="A48:O48"/>
    <mergeCell ref="I97:J97"/>
    <mergeCell ref="A149:K149"/>
    <mergeCell ref="A156:K156"/>
    <mergeCell ref="A163:K163"/>
    <mergeCell ref="A107:E107"/>
    <mergeCell ref="A111:O111"/>
    <mergeCell ref="A118:O118"/>
    <mergeCell ref="D101:O101"/>
    <mergeCell ref="D102:O102"/>
    <mergeCell ref="D103:O103"/>
    <mergeCell ref="D104:O104"/>
    <mergeCell ref="A105:O105"/>
    <mergeCell ref="A109:K109"/>
    <mergeCell ref="A113:K113"/>
    <mergeCell ref="E157:O157"/>
    <mergeCell ref="A125:O125"/>
    <mergeCell ref="I128:J128"/>
    <mergeCell ref="I129:J129"/>
    <mergeCell ref="I130:J130"/>
    <mergeCell ref="F152:J152"/>
    <mergeCell ref="A154:O154"/>
    <mergeCell ref="F136:J136"/>
    <mergeCell ref="F137:J137"/>
    <mergeCell ref="F138:J138"/>
    <mergeCell ref="F139:J139"/>
    <mergeCell ref="A142:K142"/>
    <mergeCell ref="F150:J150"/>
    <mergeCell ref="A147:O147"/>
    <mergeCell ref="F143:J143"/>
    <mergeCell ref="F144:J144"/>
    <mergeCell ref="F145:J145"/>
    <mergeCell ref="E171:J171"/>
    <mergeCell ref="F146:J146"/>
    <mergeCell ref="F151:J151"/>
    <mergeCell ref="A170:K170"/>
    <mergeCell ref="E164:O164"/>
    <mergeCell ref="E165:O165"/>
    <mergeCell ref="E166:O166"/>
    <mergeCell ref="F153:J153"/>
    <mergeCell ref="E178:J178"/>
    <mergeCell ref="E179:J179"/>
    <mergeCell ref="E180:J180"/>
    <mergeCell ref="E181:J181"/>
    <mergeCell ref="A177:K177"/>
    <mergeCell ref="E174:J174"/>
    <mergeCell ref="A175:O175"/>
    <mergeCell ref="A182:O182"/>
    <mergeCell ref="A192:O192"/>
    <mergeCell ref="C185:O185"/>
    <mergeCell ref="C186:O186"/>
    <mergeCell ref="C187:O187"/>
    <mergeCell ref="C188:O188"/>
    <mergeCell ref="A184:K184"/>
    <mergeCell ref="A189:O189"/>
    <mergeCell ref="A347:F347"/>
    <mergeCell ref="A196:J196"/>
    <mergeCell ref="A197:J197"/>
    <mergeCell ref="C292:E292"/>
    <mergeCell ref="C293:E293"/>
    <mergeCell ref="C294:E294"/>
    <mergeCell ref="A281:C281"/>
    <mergeCell ref="A266:F266"/>
    <mergeCell ref="D238:F238"/>
    <mergeCell ref="A194:J194"/>
    <mergeCell ref="A373:E373"/>
    <mergeCell ref="A352:E352"/>
    <mergeCell ref="A354:F354"/>
    <mergeCell ref="A359:E359"/>
    <mergeCell ref="A361:F361"/>
    <mergeCell ref="A366:E366"/>
    <mergeCell ref="A368:F368"/>
    <mergeCell ref="A195:J195"/>
    <mergeCell ref="A245:F245"/>
  </mergeCells>
  <printOptions/>
  <pageMargins left="0.7" right="0.7" top="0.75" bottom="0.75" header="0.3" footer="0.3"/>
  <pageSetup horizontalDpi="600" verticalDpi="600" orientation="landscape" paperSize="9" scale="68" r:id="rId1"/>
  <rowBreaks count="10" manualBreakCount="10">
    <brk id="199" max="255" man="1"/>
    <brk id="210" max="15" man="1"/>
    <brk id="218" max="255" man="1"/>
    <brk id="225" max="15" man="1"/>
    <brk id="243" max="255" man="1"/>
    <brk id="270" max="255" man="1"/>
    <brk id="321" max="15" man="1"/>
    <brk id="374" max="255" man="1"/>
    <brk id="395" max="255" man="1"/>
    <brk id="41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H1638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Augusta</dc:creator>
  <cp:keywords/>
  <dc:description/>
  <cp:lastModifiedBy>Alina Marcoci</cp:lastModifiedBy>
  <cp:lastPrinted>2013-01-16T15:13:51Z</cp:lastPrinted>
  <dcterms:created xsi:type="dcterms:W3CDTF">2013-01-15T09:54:01Z</dcterms:created>
  <dcterms:modified xsi:type="dcterms:W3CDTF">2016-10-12T13:28:37Z</dcterms:modified>
  <cp:category/>
  <cp:version/>
  <cp:contentType/>
  <cp:contentStatus/>
</cp:coreProperties>
</file>