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heet1" sheetId="1" r:id="rId1"/>
    <sheet name="Sheet2" sheetId="2" r:id="rId2"/>
    <sheet name="Sheet3" sheetId="3" r:id="rId3"/>
  </sheets>
  <definedNames>
    <definedName name="_xlfn.IFERROR" hidden="1">#NAME?</definedName>
    <definedName name="_xlnm.Print_Area" localSheetId="0">'Sheet1'!$A$1:$P$422</definedName>
  </definedNames>
  <calcPr fullCalcOnLoad="1"/>
</workbook>
</file>

<file path=xl/sharedStrings.xml><?xml version="1.0" encoding="utf-8"?>
<sst xmlns="http://schemas.openxmlformats.org/spreadsheetml/2006/main" count="503" uniqueCount="232">
  <si>
    <t>Nr. Crt.</t>
  </si>
  <si>
    <t>Editura</t>
  </si>
  <si>
    <t>Autori</t>
  </si>
  <si>
    <t>Anul</t>
  </si>
  <si>
    <t>Nic/Na</t>
  </si>
  <si>
    <t>Punctaj total</t>
  </si>
  <si>
    <t xml:space="preserve">Punctaj total </t>
  </si>
  <si>
    <t>Titlu articol</t>
  </si>
  <si>
    <t>Titlu lucrare</t>
  </si>
  <si>
    <t>1. Granturi câştigate de către unitatea de cercetare de la organizaţii internaţionale</t>
  </si>
  <si>
    <t>Denumire contract</t>
  </si>
  <si>
    <t>Titlu grant</t>
  </si>
  <si>
    <t>2. Granturi câştigate de către unitatea de cercetare de la organisme naţionale</t>
  </si>
  <si>
    <t xml:space="preserve">Nr. Crt. </t>
  </si>
  <si>
    <t>Denumire manifestare</t>
  </si>
  <si>
    <t>Nr.crt.</t>
  </si>
  <si>
    <t xml:space="preserve">Punctaj             5p/cerere </t>
  </si>
  <si>
    <t>Denumire organizație internațională</t>
  </si>
  <si>
    <t xml:space="preserve">Punctaj             2p/cerere </t>
  </si>
  <si>
    <t>Număr brevet</t>
  </si>
  <si>
    <t xml:space="preserve">Punctaj            10p/brevet </t>
  </si>
  <si>
    <t xml:space="preserve">Punctaj            5p/brevet </t>
  </si>
  <si>
    <t xml:space="preserve">Punctaj            20p/brevet </t>
  </si>
  <si>
    <t xml:space="preserve">4. Un brevet citat în Web of Science </t>
  </si>
  <si>
    <t>Denumire produs/tehnologie</t>
  </si>
  <si>
    <t>Nr.crt</t>
  </si>
  <si>
    <t>Denumire studiu, serviciu</t>
  </si>
  <si>
    <t>Punctaj               5p/studiu, serviciu</t>
  </si>
  <si>
    <t>Punctaj total dezvoltare servicii (pct.6)</t>
  </si>
  <si>
    <t>Nr. Crt</t>
  </si>
  <si>
    <t>Nume și prenume conducător de doctorat</t>
  </si>
  <si>
    <t>Punctaj                20p/conducător de doctorat</t>
  </si>
  <si>
    <t>Nume și prenume doctorand</t>
  </si>
  <si>
    <t>Punctaj                10p/doctorand</t>
  </si>
  <si>
    <t>Nume și prenume bursier post-doctorat</t>
  </si>
  <si>
    <t>Nume și prenume cercetător</t>
  </si>
  <si>
    <t>Anul susținerii tezei</t>
  </si>
  <si>
    <t>Punctaj unitar           20p/post-doc</t>
  </si>
  <si>
    <t>4. Cercetători angajați în unitatea de cercetare care au susţinut teza de doctorat în intervalul supus evaluării</t>
  </si>
  <si>
    <t>Punctaj unitar               5p</t>
  </si>
  <si>
    <t>Nume și prenume tineri doctori</t>
  </si>
  <si>
    <t>Punctaj               100xNtd/Nc</t>
  </si>
  <si>
    <t xml:space="preserve">Punctaj         20×(Nic/Na)      </t>
  </si>
  <si>
    <t xml:space="preserve">Punctaj            15×(Nic/Na)       </t>
  </si>
  <si>
    <t>Punctaj            (10+FI)×(Nic/Na)</t>
  </si>
  <si>
    <t xml:space="preserve">Punctaj                     2×(Nic/Na)                </t>
  </si>
  <si>
    <t xml:space="preserve">Punctaj                7×(Nic/Na)             </t>
  </si>
  <si>
    <t>Ntd/Nc</t>
  </si>
  <si>
    <t>2. Membri în conducerea unor organizaţii internaţionale de specialitate</t>
  </si>
  <si>
    <t>4. Cercetători cu un indice Hirsch peste 8</t>
  </si>
  <si>
    <t>Punctaj total criterii performanță științifică, atragere de fonduri, performanță dezvoltare, pregătire tineri şi prestigiu ştiinţific</t>
  </si>
  <si>
    <t>Denumire revistă/ editură</t>
  </si>
  <si>
    <t>Nume și prenume</t>
  </si>
  <si>
    <t xml:space="preserve">Denumire organizație </t>
  </si>
  <si>
    <t>3. Cercetători din unitatea de cercetare membri ai Academiei Române sau a altor academii naționale</t>
  </si>
  <si>
    <t>Valoare Indice Hirsch</t>
  </si>
  <si>
    <t>Denumire societate științifică</t>
  </si>
  <si>
    <t>Denumire premiu</t>
  </si>
  <si>
    <t>Anul acordării</t>
  </si>
  <si>
    <t>Denumire societate științifică internațională</t>
  </si>
  <si>
    <t>Titlul revistei ISI/BDI</t>
  </si>
  <si>
    <t xml:space="preserve">Nume și prenume </t>
  </si>
  <si>
    <t>Denumire societate științifică națională</t>
  </si>
  <si>
    <t>Anul publicării</t>
  </si>
  <si>
    <t>Anul 
publicării</t>
  </si>
  <si>
    <t xml:space="preserve">Punctaj                   13×(Nic/Na)×(Np/Ntp)            </t>
  </si>
  <si>
    <t xml:space="preserve">Număr de citări /lucrare </t>
  </si>
  <si>
    <t>Punctaj          1×(Nic/Na)</t>
  </si>
  <si>
    <t>Anul prezentării</t>
  </si>
  <si>
    <t xml:space="preserve">Punctaj unitar       10p/conferință           </t>
  </si>
  <si>
    <t xml:space="preserve">Punctaj unitar       5p/conferință           </t>
  </si>
  <si>
    <t>Denumire manifestare științifică națională</t>
  </si>
  <si>
    <t xml:space="preserve">Punctaj             2xNic/Na        </t>
  </si>
  <si>
    <t>Nume și prenume membru al UC</t>
  </si>
  <si>
    <t>Punctaj total prestigiu ştiinţific (pct.8)</t>
  </si>
  <si>
    <t>Punctaj total pentru capacitatea de a pregăti superior tineri cercetători (pct.7)</t>
  </si>
  <si>
    <t>Punctaj total atragere fonduri de cercetare (pct.5)</t>
  </si>
  <si>
    <t>Punctaj total criterii  de performanţă în cercetarea științifică (pct.4)</t>
  </si>
  <si>
    <t>Denumire revistă</t>
  </si>
  <si>
    <t xml:space="preserve">Punctaj             5xNic/Na        </t>
  </si>
  <si>
    <t>Punctaj            5p/brevet citat</t>
  </si>
  <si>
    <t>Nr. Contract, perioadă, beneficiar</t>
  </si>
  <si>
    <t>Perioadă, Beneficiar</t>
  </si>
  <si>
    <t>Nic</t>
  </si>
  <si>
    <t>Na</t>
  </si>
  <si>
    <t>Titlu tratat/carte/monografie</t>
  </si>
  <si>
    <t>Np</t>
  </si>
  <si>
    <t>Punctaj  1p/citare</t>
  </si>
  <si>
    <t>Denumire BDI</t>
  </si>
  <si>
    <t>Titlu brevet</t>
  </si>
  <si>
    <t xml:space="preserve">Anul </t>
  </si>
  <si>
    <t>Institutie</t>
  </si>
  <si>
    <t>Doctorand</t>
  </si>
  <si>
    <t>Ntd</t>
  </si>
  <si>
    <t>Nc</t>
  </si>
  <si>
    <t>Titlu carte</t>
  </si>
  <si>
    <t>Np/Ntp</t>
  </si>
  <si>
    <t>Ntp</t>
  </si>
  <si>
    <t>Unde a fost aplicat</t>
  </si>
  <si>
    <t xml:space="preserve">Valoarea care a revenit UC </t>
  </si>
  <si>
    <t xml:space="preserve">Punctaj                  (10+ FI)×(Nic/Na)               </t>
  </si>
  <si>
    <t>Factor de impact cumulat               Σ (FI×(Nic/Na))</t>
  </si>
  <si>
    <t>Suma Factorilor de impact cumulati de la pct. 3 și 4</t>
  </si>
  <si>
    <t>Factor de impact (pentru reviste)</t>
  </si>
  <si>
    <t>3. Contracte extrabugetare obţinute de către unitatea de cercetare de la organizaţii internaţionale sau naţionale</t>
  </si>
  <si>
    <t>Denumire manifestare științifică internațională</t>
  </si>
  <si>
    <t>Director de proiect/responsabil partener în consorții (membru al UC)</t>
  </si>
  <si>
    <t>Responsabil contract (membru al UC)</t>
  </si>
  <si>
    <t xml:space="preserve">Numele organizației </t>
  </si>
  <si>
    <t>Numar de citări</t>
  </si>
  <si>
    <t xml:space="preserve">Autori </t>
  </si>
  <si>
    <t>Număr contract/an</t>
  </si>
  <si>
    <t>Autori studiu</t>
  </si>
  <si>
    <t>Număr UC din care face parte persoana</t>
  </si>
  <si>
    <t>Nr. UC din care face parte persoana</t>
  </si>
  <si>
    <t>Denumire Academie</t>
  </si>
  <si>
    <t>Punctaj       30p/nr. UC</t>
  </si>
  <si>
    <t>Punctaj     20p/nr. UC</t>
  </si>
  <si>
    <t>Punctaj             50p/nr. UC</t>
  </si>
  <si>
    <t>Punctaj      20p/nr. UC</t>
  </si>
  <si>
    <t>Punctaj      30p/nr. UC</t>
  </si>
  <si>
    <t>Punctaj       20p/nr. UC</t>
  </si>
  <si>
    <t>Punctaj             15p/nr. UC</t>
  </si>
  <si>
    <t>Punctaj               5p/nr. UC</t>
  </si>
  <si>
    <t>Categoria</t>
  </si>
  <si>
    <t>Volum</t>
  </si>
  <si>
    <t>web</t>
  </si>
  <si>
    <t xml:space="preserve">Tip </t>
  </si>
  <si>
    <t>Titlu</t>
  </si>
  <si>
    <t>Titlu volum</t>
  </si>
  <si>
    <t>Localitate</t>
  </si>
  <si>
    <t>Editor</t>
  </si>
  <si>
    <t>Tip</t>
  </si>
  <si>
    <t>ISBN</t>
  </si>
  <si>
    <t>conferinta</t>
  </si>
  <si>
    <t>Nume si prenume doctorand</t>
  </si>
  <si>
    <t>Referința bibliografică a lucrării citate*</t>
  </si>
  <si>
    <t>*situația citărilor descărcată de pe site-ul http://www.isiknowledge.com; site-ul permite exportarea in corpore a unui tabel unic in care apar pe o coloana referinta bibliografica si pe alta numarul de citari</t>
  </si>
  <si>
    <t>Va rugam sa nu completati manual nimic in celulele marcate in gri; ele se completeaza automat</t>
  </si>
  <si>
    <t>Va rugam ca celulele marcate in albastru sa le populati integral (toata coloana respsectiva) cu date din baza de date Thomson-Reuters (ISI)</t>
  </si>
  <si>
    <t>Va rugam ca celulele marcate in galben sa le populati prin copy-paste  integral din fisierul Excel generat de baza de date a Managementului Cercetarii (ordinea coloanelor de aici este aceeasi ca in fisierul exportat de catre Managementul Cercetarii)</t>
  </si>
  <si>
    <t>Autori din UC*</t>
  </si>
  <si>
    <t>* Autori din unitatea de cercetare (UC): se preiau din celula 'Autori' doar acei autori care faceau parte la data respectiva din UC, separati prin virgule</t>
  </si>
  <si>
    <t>Valoarea totală a grantului care a revenit UC (in EUR)</t>
  </si>
  <si>
    <t>Observatii</t>
  </si>
  <si>
    <t>NUMAI CELULELE MARCATE IN ROSU NECESITA INTRODUCEREA MANUALA DE DATE DE CATRE DVS (FUNCTIA PASTE ESTE PERMISA, DAR IN GENERAL PENTRU ACESTE CELULE NU EXISTA DATE COMPLETE PE CARE SA LE PUTETI FOLOSI DIN BAZA DE DATE A Managementului Cercetarii sau din Thomson-Reuters (ISI). Celulele din tabele care nu sunt marcate in nicio culoare sunt optionale si pot ramane goale.</t>
  </si>
  <si>
    <t>Valoarea totală a grantului care a revenit UC (in RON)</t>
  </si>
  <si>
    <t>Valoarea totală a contractului care a revenit UC (in RON)</t>
  </si>
  <si>
    <t>Valoarea care a revenit UC (in RON)</t>
  </si>
  <si>
    <t>1. Conducători de doctorat care lucrează  în unitatea de cercetare *</t>
  </si>
  <si>
    <t xml:space="preserve">web </t>
  </si>
  <si>
    <t xml:space="preserve">Editura </t>
  </si>
  <si>
    <t>An</t>
  </si>
  <si>
    <t>2. Doctoranzi care lucrează  în unitatea de cercetare*</t>
  </si>
  <si>
    <t>3. Bursieri post-doctorat care lucrează  în unitatea de cercetare*</t>
  </si>
  <si>
    <t>6. Raportul număr tineri doctori Ntd (sub 10 ani de la susţinerea tezei) / număr total de cercetători Nc *</t>
  </si>
  <si>
    <t>Autori din UC</t>
  </si>
  <si>
    <t>*situația la data depunerii cererii</t>
  </si>
  <si>
    <t>DOMENIUL III (ŞTIINŢE ECONIMICE)</t>
  </si>
  <si>
    <t>4. Un articol publicat într-o revistă cotată într-o bază de date internaţională (RePeC, DOAJ, EPSCO, IndexCopernicus, Scopus, ScienceDirect, Wiley-Blackwell Full Collection, SpringerLink, Emerald, Inderscience, etc.)</t>
  </si>
  <si>
    <t xml:space="preserve">Punctaj            5×(Nic/Na) </t>
  </si>
  <si>
    <t>5. Un articol publicat pe site-ul Comisiei Europene, ILO, OCDE, Eurofound</t>
  </si>
  <si>
    <t>10. Număr de citări în reviste cotate într-o bază de date internaţională (RePeC, DOAJ, EPSCO, IndexCopernicus, Scopus, ScienceDirect, Wiley-Blackwell Full Collection, SpringerLink, Emerald, Inderscience, etc.)</t>
  </si>
  <si>
    <t>Punctaj  0,2p/citare</t>
  </si>
  <si>
    <t>Punctaj 10-30p/grant</t>
  </si>
  <si>
    <t>Punctaj  5-15p/grant</t>
  </si>
  <si>
    <t>Punctaj 10-20p/contract</t>
  </si>
  <si>
    <t>7.Cercetări la solicitarea /consultanţă acordată instituţiilor/autorităţilor de stat</t>
  </si>
  <si>
    <t xml:space="preserve">Denumire </t>
  </si>
  <si>
    <t>Punctaj  20p/consultanta</t>
  </si>
  <si>
    <t>Punctaj                20p/produs, tehnologie</t>
  </si>
  <si>
    <t>Punctaj unitar               10p/cercetător</t>
  </si>
  <si>
    <t>Punctaj       10p/nr. UC</t>
  </si>
  <si>
    <t>Punctaj            20p/nr. UC</t>
  </si>
  <si>
    <t>Denumire institutie</t>
  </si>
  <si>
    <t>Denumire diploma</t>
  </si>
  <si>
    <t>Denumire organism stiintific</t>
  </si>
  <si>
    <t>10. Diplome de excelenţă acodate de organisme ştiinţifice naţionale şi internaţionale</t>
  </si>
  <si>
    <t>8. Un premiu (distincţie) al unei societăţi ştiinţifice naţionale obţinut printr-un proces de selecţie</t>
  </si>
  <si>
    <t>7. Un premiu/o distincţie acordată de instituţii/autorităţi ale statului (Meritul Cultural, etc.)</t>
  </si>
  <si>
    <t>6. Studii de impact și servicii comandate de un beneficiar</t>
  </si>
  <si>
    <t xml:space="preserve">3.2. Brevete aplicate (puse in practica) la nivel național </t>
  </si>
  <si>
    <t xml:space="preserve">3.1. Brevete aplicate (puse in practica) la nivel internațional </t>
  </si>
  <si>
    <t xml:space="preserve"> 1.2. Cereri de brevet înregistrate la nivel național </t>
  </si>
  <si>
    <t xml:space="preserve">1.1. Cereri de brevet înregistrate la nivel internațional </t>
  </si>
  <si>
    <t>17. Comunicări orale prezentate la manifestări ştiinţifice naţionale</t>
  </si>
  <si>
    <t>16. Comunicări orale prezentate la manifestări ştiinţifice internaţionale</t>
  </si>
  <si>
    <t xml:space="preserve">15. Conferinţe invitate/plenare/keynote prezentate la manifestări ştiinţifice naționale </t>
  </si>
  <si>
    <t xml:space="preserve">14. Conferinţe invitate/plenare/keynote prezentate la manifestări ştiinţifice internaţionale </t>
  </si>
  <si>
    <t>9. Număr de citări conform Web of Science (Thomson Reuters)</t>
  </si>
  <si>
    <r>
      <t>2</t>
    </r>
    <r>
      <rPr>
        <sz val="10"/>
        <rFont val="Times New Roman"/>
        <family val="1"/>
      </rPr>
      <t xml:space="preserve"> Se vor lua în considerare următoarele edituri străine: Academic Press, Appleton &amp; Lange, Birkhauser, Blackwell, Cambridge University Press, CRC Press, Elsevier, Garland Publishing, Kluwer Academic Publishers, McGraw-Hill, Mosby, Nova Science Publishers, Oxford University Press, QMP, Springer Verlag, Thieme, Willey-Liss, Williams and Wilkins, World Scientific Publishing, alte edituri straine de aceeasi anvergura.</t>
    </r>
  </si>
  <si>
    <r>
      <t>3</t>
    </r>
    <r>
      <rPr>
        <sz val="10"/>
        <rFont val="Times New Roman"/>
        <family val="1"/>
      </rPr>
      <t xml:space="preserve"> Pentru fiecare articol se va lua în calcul factorul de impact (FI) al revistei împărţit la numărul total de autori (N</t>
    </r>
    <r>
      <rPr>
        <vertAlign val="subscript"/>
        <sz val="10"/>
        <rFont val="Times New Roman"/>
        <family val="1"/>
      </rPr>
      <t>a</t>
    </r>
    <r>
      <rPr>
        <sz val="10"/>
        <rFont val="Times New Roman"/>
        <family val="1"/>
      </rPr>
      <t>) şi înmulţit cu numărul de autori din unitatea de cercetare evaluată (N</t>
    </r>
    <r>
      <rPr>
        <vertAlign val="subscript"/>
        <sz val="10"/>
        <rFont val="Times New Roman"/>
        <family val="1"/>
      </rPr>
      <t>ic</t>
    </r>
    <r>
      <rPr>
        <sz val="10"/>
        <rFont val="Times New Roman"/>
        <family val="1"/>
      </rPr>
      <t xml:space="preserve">). Factorul de impact este publicat anual de </t>
    </r>
    <r>
      <rPr>
        <i/>
        <sz val="10"/>
        <rFont val="Times New Roman"/>
        <family val="1"/>
      </rPr>
      <t>Web of Knowledge</t>
    </r>
    <r>
      <rPr>
        <sz val="10"/>
        <rFont val="Times New Roman"/>
        <family val="1"/>
      </rPr>
      <t xml:space="preserve">, </t>
    </r>
    <r>
      <rPr>
        <i/>
        <sz val="10"/>
        <rFont val="Times New Roman"/>
        <family val="1"/>
      </rPr>
      <t>Journal Citation Report</t>
    </r>
    <r>
      <rPr>
        <sz val="10"/>
        <rFont val="Times New Roman"/>
        <family val="1"/>
      </rPr>
      <t xml:space="preserve"> (Thomson Reuters), iar pentru calcul se va utiliza valoarea corespunzătoare anului apariţiei articolului.</t>
    </r>
  </si>
  <si>
    <r>
      <t xml:space="preserve">4 </t>
    </r>
    <r>
      <rPr>
        <sz val="10"/>
        <rFont val="Times New Roman"/>
        <family val="1"/>
      </rPr>
      <t>n = număr programe, tratate, cărţi, monografii, lucrări, citări etc.; FI = factor de impact; N</t>
    </r>
    <r>
      <rPr>
        <vertAlign val="subscript"/>
        <sz val="10"/>
        <rFont val="Times New Roman"/>
        <family val="1"/>
      </rPr>
      <t>ic</t>
    </r>
    <r>
      <rPr>
        <sz val="10"/>
        <rFont val="Times New Roman"/>
        <family val="1"/>
      </rPr>
      <t xml:space="preserve"> = număr autori din unitatea de cercetare; N</t>
    </r>
    <r>
      <rPr>
        <vertAlign val="subscript"/>
        <sz val="10"/>
        <rFont val="Times New Roman"/>
        <family val="1"/>
      </rPr>
      <t>a</t>
    </r>
    <r>
      <rPr>
        <sz val="10"/>
        <rFont val="Times New Roman"/>
        <family val="1"/>
      </rPr>
      <t xml:space="preserve"> = număr total de autori; N</t>
    </r>
    <r>
      <rPr>
        <vertAlign val="subscript"/>
        <sz val="10"/>
        <rFont val="Times New Roman"/>
        <family val="1"/>
      </rPr>
      <t>p</t>
    </r>
    <r>
      <rPr>
        <sz val="10"/>
        <rFont val="Times New Roman"/>
        <family val="1"/>
      </rPr>
      <t xml:space="preserve"> = număr pagini capitol; N</t>
    </r>
    <r>
      <rPr>
        <vertAlign val="subscript"/>
        <sz val="10"/>
        <rFont val="Times New Roman"/>
        <family val="1"/>
      </rPr>
      <t>tp</t>
    </r>
    <r>
      <rPr>
        <sz val="10"/>
        <rFont val="Times New Roman"/>
        <family val="1"/>
      </rPr>
      <t xml:space="preserve"> = număr total de pagini volum.</t>
    </r>
  </si>
  <si>
    <r>
      <t xml:space="preserve">8. Prestigiu ştiinţific </t>
    </r>
    <r>
      <rPr>
        <sz val="10"/>
        <rFont val="Times New Roman"/>
        <family val="1"/>
      </rPr>
      <t>(</t>
    </r>
    <r>
      <rPr>
        <b/>
        <i/>
        <sz val="10"/>
        <rFont val="Times New Roman"/>
        <family val="1"/>
      </rPr>
      <t>toată perioada de activitate</t>
    </r>
    <r>
      <rPr>
        <sz val="10"/>
        <rFont val="Times New Roman"/>
        <family val="1"/>
      </rPr>
      <t>) (20%)</t>
    </r>
  </si>
  <si>
    <r>
      <t xml:space="preserve">11. Editori invitați (guest editor) ai unor reviste naţionale/internaţionale (cotate de </t>
    </r>
    <r>
      <rPr>
        <i/>
        <sz val="10"/>
        <rFont val="Times New Roman"/>
        <family val="1"/>
      </rPr>
      <t>Web of Science</t>
    </r>
    <r>
      <rPr>
        <sz val="10"/>
        <rFont val="Times New Roman"/>
        <family val="1"/>
      </rPr>
      <t xml:space="preserve">, Thomson Reuters sau indexate într-o BDI) </t>
    </r>
    <r>
      <rPr>
        <vertAlign val="superscript"/>
        <sz val="10"/>
        <rFont val="Times New Roman"/>
        <family val="1"/>
      </rPr>
      <t xml:space="preserve">2 </t>
    </r>
  </si>
  <si>
    <r>
      <t>1. Cărți apărute la edituri consacrate din străinătate</t>
    </r>
    <r>
      <rPr>
        <vertAlign val="superscript"/>
        <sz val="10"/>
        <rFont val="Times New Roman"/>
        <family val="1"/>
      </rPr>
      <t xml:space="preserve">2   </t>
    </r>
    <r>
      <rPr>
        <sz val="10"/>
        <rFont val="Times New Roman"/>
        <family val="1"/>
      </rPr>
      <t xml:space="preserve"> </t>
    </r>
  </si>
  <si>
    <r>
      <t xml:space="preserve"> 2. Monografii apărute la edituri consacrate din străinătate</t>
    </r>
    <r>
      <rPr>
        <vertAlign val="superscript"/>
        <sz val="10"/>
        <rFont val="Times New Roman"/>
        <family val="1"/>
      </rPr>
      <t xml:space="preserve">2  </t>
    </r>
  </si>
  <si>
    <r>
      <t xml:space="preserve">3. Articole publicate în reviste cotate ISI - </t>
    </r>
    <r>
      <rPr>
        <i/>
        <sz val="10"/>
        <rFont val="Times New Roman"/>
        <family val="1"/>
      </rPr>
      <t>Web of Science</t>
    </r>
    <r>
      <rPr>
        <sz val="10"/>
        <rFont val="Times New Roman"/>
        <family val="1"/>
      </rPr>
      <t xml:space="preserve"> (Thomson Reuters)</t>
    </r>
    <r>
      <rPr>
        <vertAlign val="superscript"/>
        <sz val="10"/>
        <rFont val="Times New Roman"/>
        <family val="1"/>
      </rPr>
      <t>3</t>
    </r>
    <r>
      <rPr>
        <sz val="10"/>
        <rFont val="Times New Roman"/>
        <family val="1"/>
      </rPr>
      <t xml:space="preserve"> </t>
    </r>
  </si>
  <si>
    <t xml:space="preserve">6. Lucrări prezentate la manifestări ştiinţifice internaţionale, publicate integral  într-un volum sau într-o revistă cotată de Web of Science (Thomson Reuters) </t>
  </si>
  <si>
    <t xml:space="preserve">13.1. Articole publicate în reviste recunoscute de CNCS (B+)  </t>
  </si>
  <si>
    <t xml:space="preserve">13.2. Articole publicate în alte reviste  indexate într-o bază internaţională de date (BDI)  </t>
  </si>
  <si>
    <t xml:space="preserve">4. Manifestări ştiinţifice (congrese, conferinţe, simpozioane) sau școli de vară internaţionale organizate de unitatea de cercetare </t>
  </si>
  <si>
    <t xml:space="preserve">5. Manifestări ştiinţifice (congrese, conferinţe, simpozioane) sau școli de vară naţionale organizate de unitatea de cercetare </t>
  </si>
  <si>
    <t xml:space="preserve">2.1. Brevete acordate la nivel internațional </t>
  </si>
  <si>
    <t xml:space="preserve"> 2.2. Brevete acordate la nivel național </t>
  </si>
  <si>
    <r>
      <t xml:space="preserve">1. Membri în colectivele de redacţie ale unor reviste naţionale/internaţionale (cotate de </t>
    </r>
    <r>
      <rPr>
        <i/>
        <sz val="10"/>
        <rFont val="Times New Roman"/>
        <family val="1"/>
      </rPr>
      <t>Web of Science</t>
    </r>
    <r>
      <rPr>
        <sz val="10"/>
        <rFont val="Times New Roman"/>
        <family val="1"/>
      </rPr>
      <t>, Thomson Reuters sau indexate într-o BDI) sau în colectivul editorial al unor edituri internaţionale consacrate</t>
    </r>
    <r>
      <rPr>
        <vertAlign val="superscript"/>
        <sz val="10"/>
        <rFont val="Times New Roman"/>
        <family val="1"/>
      </rPr>
      <t xml:space="preserve">2  </t>
    </r>
  </si>
  <si>
    <t xml:space="preserve">5. Membri de onoare (fellow, senior) ai unor societăţi ştiinţifice naţionale/internaţionale </t>
  </si>
  <si>
    <t xml:space="preserve">9. Premii (distincţii) ale unor societăţi ştiinţifice internaţionale obţinute printr-un proces de selecţie </t>
  </si>
  <si>
    <r>
      <t xml:space="preserve">12. Referent stiintific al unei reviste naţionale/internaţionale (cotată de </t>
    </r>
    <r>
      <rPr>
        <i/>
        <sz val="10"/>
        <rFont val="Times New Roman"/>
        <family val="1"/>
      </rPr>
      <t>Web of Science</t>
    </r>
    <r>
      <rPr>
        <sz val="10"/>
        <rFont val="Times New Roman"/>
        <family val="1"/>
      </rPr>
      <t xml:space="preserve">, Thomson Reuters sau indexată într-o BDI) </t>
    </r>
    <r>
      <rPr>
        <vertAlign val="superscript"/>
        <sz val="10"/>
        <rFont val="Times New Roman"/>
        <family val="1"/>
      </rPr>
      <t xml:space="preserve">2 </t>
    </r>
  </si>
  <si>
    <t xml:space="preserve">13. Cercetători din unitatea de cercetare membri în comisii de analiză a tezelor de doctorat </t>
  </si>
  <si>
    <t>Celulele marcate in verde (continand factorii de impact) vor fi completate de catre Departamentul Cercetare si Management Programe, dar doritorii le pot completa si dansii, daca doresc o estimare imediata a punctajului la criteriile respective</t>
  </si>
  <si>
    <t>ISSN</t>
  </si>
  <si>
    <t>Denumire site</t>
  </si>
  <si>
    <t>7. Lucrări prezentate la manifestări ştiinţifice internaţionale, publicate integral într-un volum editat la o editură consacrată din străinătate, inclusiv electronic (Conference Proceedings Citation Index- Science, Web of Science, Thomson Reuters)2</t>
  </si>
  <si>
    <r>
      <t xml:space="preserve">8. Capitole publicate în tratate, cărți sau monografii apărute la edituri consacrate din străinătate </t>
    </r>
    <r>
      <rPr>
        <vertAlign val="superscript"/>
        <sz val="10"/>
        <rFont val="Times New Roman"/>
        <family val="1"/>
      </rPr>
      <t>2</t>
    </r>
  </si>
  <si>
    <r>
      <t>11. Factor de impact cumulat conform Web of Science (Thomson Reuters)</t>
    </r>
    <r>
      <rPr>
        <vertAlign val="superscript"/>
        <sz val="10"/>
        <rFont val="Times New Roman"/>
        <family val="1"/>
      </rPr>
      <t>3</t>
    </r>
  </si>
  <si>
    <t>Punctaj Σ (FI×(Nic/Na))</t>
  </si>
  <si>
    <r>
      <t>12. Cărți apărute la edituri consacrate din ţară</t>
    </r>
    <r>
      <rPr>
        <vertAlign val="superscript"/>
        <sz val="10"/>
        <rFont val="Times New Roman"/>
        <family val="1"/>
      </rPr>
      <t>6</t>
    </r>
  </si>
  <si>
    <t>Revista</t>
  </si>
  <si>
    <t>Categorie</t>
  </si>
  <si>
    <t>Baza de Date</t>
  </si>
  <si>
    <r>
      <rPr>
        <vertAlign val="superscript"/>
        <sz val="10"/>
        <rFont val="Times New Roman"/>
        <family val="1"/>
      </rPr>
      <t>6</t>
    </r>
    <r>
      <rPr>
        <sz val="10"/>
        <rFont val="Times New Roman"/>
        <family val="1"/>
      </rPr>
      <t xml:space="preserve"> Se vor lua în considerare cărţile ştiinţifice de autor ce apar în evidenţa Bibliotecii Naţionale</t>
    </r>
  </si>
  <si>
    <t xml:space="preserve">Punctaj             20p/manifestare </t>
  </si>
  <si>
    <t xml:space="preserve">Punctaj            10p/manifestare </t>
  </si>
  <si>
    <r>
      <t>5. Produse şi tehnologii rezultate din activităţi de cercetare bazate pe omologări sau inovaţii proprii (produs vândut, sume încasate)</t>
    </r>
    <r>
      <rPr>
        <vertAlign val="superscript"/>
        <sz val="10"/>
        <rFont val="Times New Roman"/>
        <family val="1"/>
      </rPr>
      <t>5</t>
    </r>
  </si>
  <si>
    <t>6. Premii ale Academiei Române</t>
  </si>
  <si>
    <r>
      <t>5</t>
    </r>
    <r>
      <rPr>
        <sz val="10"/>
        <rFont val="Times New Roman"/>
        <family val="1"/>
      </rPr>
      <t xml:space="preserve"> Pentru domeniul Ştiinţe Economice produsele sunt metodologii, modele econometrice, etc</t>
    </r>
  </si>
  <si>
    <t>5. Participări ale cercetătorilor ca membri în comisii de îndrumare a doctoranzilor</t>
  </si>
  <si>
    <r>
      <t>7. Capacitatea de a pregăti superior tineri cercetători (</t>
    </r>
    <r>
      <rPr>
        <i/>
        <sz val="10"/>
        <rFont val="Times New Roman"/>
        <family val="1"/>
      </rPr>
      <t>ultimii 4 ani)</t>
    </r>
    <r>
      <rPr>
        <b/>
        <sz val="10"/>
        <rFont val="Times New Roman"/>
        <family val="1"/>
      </rPr>
      <t xml:space="preserve"> (10%)</t>
    </r>
  </si>
  <si>
    <r>
      <t xml:space="preserve">6. Capacitatea de a dezvolta servicii, tehnologii, produse </t>
    </r>
    <r>
      <rPr>
        <b/>
        <i/>
        <sz val="10"/>
        <rFont val="Times New Roman"/>
        <family val="1"/>
      </rPr>
      <t>(ultimii 4 ani)</t>
    </r>
    <r>
      <rPr>
        <b/>
        <sz val="10"/>
        <rFont val="Times New Roman"/>
        <family val="1"/>
      </rPr>
      <t xml:space="preserve"> (10%)</t>
    </r>
  </si>
  <si>
    <r>
      <t>5. Capacitatea de a atrage fonduri de cercetare (</t>
    </r>
    <r>
      <rPr>
        <b/>
        <i/>
        <sz val="10"/>
        <rFont val="Times New Roman"/>
        <family val="1"/>
      </rPr>
      <t>ultimii 4 ani</t>
    </r>
    <r>
      <rPr>
        <b/>
        <sz val="10"/>
        <rFont val="Times New Roman"/>
        <family val="1"/>
      </rPr>
      <t>; se vor lua in considerare doar sumele care au revenit unitatii de cercetare) (20%)</t>
    </r>
  </si>
  <si>
    <r>
      <t>4. Criterii de performanţă în cercetarea ştiinţifică (</t>
    </r>
    <r>
      <rPr>
        <b/>
        <i/>
        <sz val="10"/>
        <rFont val="Times New Roman"/>
        <family val="1"/>
      </rPr>
      <t>se vor lua în calcul ultimii 4 ani</t>
    </r>
    <r>
      <rPr>
        <b/>
        <sz val="10"/>
        <rFont val="Times New Roman"/>
        <family val="1"/>
      </rPr>
      <t>) (40%)</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</si>
</sst>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0"/>
    <numFmt numFmtId="173" formatCode="[$-418]d\ mmmm\ yyyy"/>
    <numFmt numFmtId="174" formatCode="0.0"/>
  </numFmts>
  <fonts count="45">
    <font>
      <sz val="11"/>
      <color theme="1"/>
      <name val="Calibri"/>
      <family val="2"/>
    </font>
    <font>
      <sz val="11"/>
      <color indexed="8"/>
      <name val="Calibri"/>
      <family val="2"/>
    </font>
    <font>
      <sz val="10"/>
      <name val="Times New Roman"/>
      <family val="1"/>
    </font>
    <font>
      <b/>
      <sz val="10"/>
      <name val="Times New Roman"/>
      <family val="1"/>
    </font>
    <font>
      <vertAlign val="superscript"/>
      <sz val="10"/>
      <name val="Times New Roman"/>
      <family val="1"/>
    </font>
    <font>
      <i/>
      <sz val="10"/>
      <name val="Times New Roman"/>
      <family val="1"/>
    </font>
    <font>
      <b/>
      <i/>
      <sz val="10"/>
      <name val="Times New Roman"/>
      <family val="1"/>
    </font>
    <font>
      <sz val="10"/>
      <name val="Courier New"/>
      <family val="3"/>
    </font>
    <font>
      <vertAlign val="sub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border>
    <border>
      <left style="medium">
        <color rgb="FF000000"/>
      </left>
      <right>
        <color indexed="63"/>
      </right>
      <top style="medium">
        <color rgb="FF000000"/>
      </top>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thin"/>
      <right/>
      <top style="thin"/>
      <bottom style="thin"/>
    </border>
    <border>
      <left/>
      <right/>
      <top style="thin"/>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border>
    <border>
      <left style="medium"/>
      <right/>
      <top/>
      <bottom/>
    </border>
    <border>
      <left/>
      <right/>
      <top/>
      <bottom style="thin"/>
    </border>
    <border>
      <left style="thin"/>
      <right/>
      <top style="thin"/>
      <bottom>
        <color indexed="63"/>
      </bottom>
    </border>
    <border>
      <left/>
      <right/>
      <top style="thin"/>
      <bottom/>
    </border>
    <border>
      <left/>
      <right style="thin"/>
      <top style="thin"/>
      <bottom>
        <color indexed="63"/>
      </bottom>
    </border>
    <border>
      <left style="medium"/>
      <right>
        <color indexed="63"/>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5">
    <xf numFmtId="0" fontId="0" fillId="0" borderId="0" xfId="0" applyFont="1" applyAlignment="1">
      <alignment/>
    </xf>
    <xf numFmtId="1" fontId="2" fillId="33" borderId="10" xfId="0" applyNumberFormat="1" applyFont="1" applyFill="1" applyBorder="1" applyAlignment="1">
      <alignment horizontal="left" vertical="top" wrapText="1"/>
    </xf>
    <xf numFmtId="2" fontId="2" fillId="34" borderId="10" xfId="0" applyNumberFormat="1" applyFont="1" applyFill="1" applyBorder="1" applyAlignment="1">
      <alignment horizontal="right" vertical="top" wrapText="1"/>
    </xf>
    <xf numFmtId="2" fontId="2" fillId="34" borderId="11" xfId="0" applyNumberFormat="1" applyFont="1" applyFill="1" applyBorder="1" applyAlignment="1">
      <alignment horizontal="right" vertical="top" wrapText="1"/>
    </xf>
    <xf numFmtId="0" fontId="2" fillId="35" borderId="10" xfId="0" applyFont="1" applyFill="1" applyBorder="1" applyAlignment="1">
      <alignment horizontal="left" vertical="top" wrapText="1"/>
    </xf>
    <xf numFmtId="1" fontId="2" fillId="36" borderId="10" xfId="0" applyNumberFormat="1" applyFont="1" applyFill="1" applyBorder="1" applyAlignment="1">
      <alignment horizontal="left" vertical="top" wrapText="1"/>
    </xf>
    <xf numFmtId="1" fontId="2" fillId="34" borderId="10" xfId="0" applyNumberFormat="1" applyFont="1" applyFill="1" applyBorder="1" applyAlignment="1">
      <alignment horizontal="left" vertical="top" wrapText="1"/>
    </xf>
    <xf numFmtId="1" fontId="3" fillId="0" borderId="0" xfId="0" applyNumberFormat="1" applyFont="1" applyFill="1" applyBorder="1" applyAlignment="1">
      <alignment horizontal="left" vertical="top" wrapText="1"/>
    </xf>
    <xf numFmtId="1" fontId="3" fillId="0" borderId="0" xfId="0" applyNumberFormat="1" applyFont="1" applyFill="1" applyAlignment="1">
      <alignment horizontal="left" vertical="top"/>
    </xf>
    <xf numFmtId="1" fontId="3" fillId="0" borderId="0" xfId="0" applyNumberFormat="1" applyFont="1" applyFill="1" applyBorder="1" applyAlignment="1">
      <alignment horizontal="left" vertical="top"/>
    </xf>
    <xf numFmtId="1" fontId="2" fillId="33" borderId="10" xfId="0" applyNumberFormat="1" applyFont="1" applyFill="1" applyBorder="1" applyAlignment="1">
      <alignment horizontal="right" vertical="top" wrapText="1"/>
    </xf>
    <xf numFmtId="1" fontId="2" fillId="33" borderId="11" xfId="0" applyNumberFormat="1" applyFont="1" applyFill="1" applyBorder="1" applyAlignment="1">
      <alignment horizontal="right" vertical="top" wrapText="1"/>
    </xf>
    <xf numFmtId="0" fontId="2" fillId="0" borderId="0" xfId="0" applyFont="1" applyBorder="1" applyAlignment="1">
      <alignment horizontal="left" vertical="top" wrapText="1"/>
    </xf>
    <xf numFmtId="1"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1" fontId="2" fillId="0" borderId="0" xfId="0" applyNumberFormat="1" applyFont="1" applyFill="1" applyAlignment="1">
      <alignment horizontal="left" vertical="top" wrapText="1"/>
    </xf>
    <xf numFmtId="2" fontId="2" fillId="0" borderId="0" xfId="0" applyNumberFormat="1" applyFont="1" applyFill="1" applyBorder="1" applyAlignment="1">
      <alignment horizontal="right" vertical="top" wrapText="1"/>
    </xf>
    <xf numFmtId="1" fontId="2" fillId="0" borderId="0" xfId="0" applyNumberFormat="1" applyFont="1" applyFill="1" applyBorder="1" applyAlignment="1">
      <alignment horizontal="center" vertical="top" wrapText="1"/>
    </xf>
    <xf numFmtId="2" fontId="2" fillId="34" borderId="10" xfId="0" applyNumberFormat="1" applyFont="1" applyFill="1" applyBorder="1" applyAlignment="1">
      <alignment vertical="top" wrapText="1"/>
    </xf>
    <xf numFmtId="1" fontId="2" fillId="34" borderId="10" xfId="0" applyNumberFormat="1" applyFont="1" applyFill="1" applyBorder="1" applyAlignment="1">
      <alignment vertical="top" wrapText="1"/>
    </xf>
    <xf numFmtId="1" fontId="2" fillId="34" borderId="10" xfId="0" applyNumberFormat="1" applyFont="1" applyFill="1" applyBorder="1" applyAlignment="1">
      <alignment horizontal="right" vertical="top" wrapText="1"/>
    </xf>
    <xf numFmtId="2" fontId="2" fillId="34" borderId="11" xfId="0" applyNumberFormat="1" applyFont="1" applyFill="1" applyBorder="1" applyAlignment="1">
      <alignment vertical="top" wrapText="1"/>
    </xf>
    <xf numFmtId="2" fontId="3" fillId="37" borderId="10" xfId="0" applyNumberFormat="1" applyFont="1" applyFill="1" applyBorder="1" applyAlignment="1">
      <alignment horizontal="right" vertical="top" wrapText="1"/>
    </xf>
    <xf numFmtId="0" fontId="25" fillId="0" borderId="0" xfId="0" applyFont="1" applyBorder="1" applyAlignment="1">
      <alignment wrapText="1"/>
    </xf>
    <xf numFmtId="9" fontId="2" fillId="38" borderId="0" xfId="57" applyFont="1" applyFill="1" applyAlignment="1">
      <alignment horizontal="left" vertical="top" wrapText="1"/>
    </xf>
    <xf numFmtId="1" fontId="2" fillId="38" borderId="0" xfId="0" applyNumberFormat="1" applyFont="1" applyFill="1" applyAlignment="1">
      <alignment horizontal="left" vertical="top" wrapText="1"/>
    </xf>
    <xf numFmtId="1" fontId="2" fillId="0" borderId="10" xfId="0" applyNumberFormat="1" applyFont="1" applyBorder="1" applyAlignment="1">
      <alignment horizontal="left" vertical="top" wrapText="1"/>
    </xf>
    <xf numFmtId="1" fontId="2" fillId="38" borderId="10" xfId="0" applyNumberFormat="1" applyFont="1" applyFill="1" applyBorder="1" applyAlignment="1">
      <alignment horizontal="left" vertical="top" wrapText="1"/>
    </xf>
    <xf numFmtId="0" fontId="2" fillId="34" borderId="10" xfId="0" applyFont="1" applyFill="1" applyBorder="1" applyAlignment="1">
      <alignment horizontal="left" vertical="top" wrapText="1"/>
    </xf>
    <xf numFmtId="1" fontId="2" fillId="0" borderId="10" xfId="0" applyNumberFormat="1" applyFont="1" applyBorder="1" applyAlignment="1">
      <alignment horizontal="right" vertical="top" wrapText="1"/>
    </xf>
    <xf numFmtId="1" fontId="2" fillId="35" borderId="10" xfId="0" applyNumberFormat="1" applyFont="1" applyFill="1" applyBorder="1" applyAlignment="1">
      <alignment horizontal="left" vertical="top" wrapText="1"/>
    </xf>
    <xf numFmtId="1" fontId="2" fillId="36" borderId="10" xfId="0" applyNumberFormat="1" applyFont="1" applyFill="1" applyBorder="1" applyAlignment="1">
      <alignment horizontal="right" vertical="top" wrapText="1"/>
    </xf>
    <xf numFmtId="1" fontId="2" fillId="34" borderId="12" xfId="0" applyNumberFormat="1" applyFont="1" applyFill="1" applyBorder="1" applyAlignment="1">
      <alignment horizontal="right" readingOrder="1"/>
    </xf>
    <xf numFmtId="0" fontId="2" fillId="34" borderId="13" xfId="0" applyFont="1" applyFill="1" applyBorder="1" applyAlignment="1">
      <alignment horizontal="right" readingOrder="1"/>
    </xf>
    <xf numFmtId="1" fontId="2" fillId="0" borderId="11" xfId="0" applyNumberFormat="1" applyFont="1" applyBorder="1" applyAlignment="1">
      <alignment horizontal="right" vertical="top" wrapText="1"/>
    </xf>
    <xf numFmtId="1" fontId="2" fillId="35" borderId="11" xfId="0" applyNumberFormat="1" applyFont="1" applyFill="1" applyBorder="1" applyAlignment="1">
      <alignment horizontal="left" vertical="top" wrapText="1"/>
    </xf>
    <xf numFmtId="1" fontId="2" fillId="34" borderId="14" xfId="0" applyNumberFormat="1" applyFont="1" applyFill="1" applyBorder="1" applyAlignment="1">
      <alignment horizontal="right" readingOrder="1"/>
    </xf>
    <xf numFmtId="0" fontId="2" fillId="34" borderId="15" xfId="0" applyFont="1" applyFill="1" applyBorder="1" applyAlignment="1">
      <alignment horizontal="right" readingOrder="1"/>
    </xf>
    <xf numFmtId="1" fontId="7" fillId="34" borderId="12" xfId="0" applyNumberFormat="1" applyFont="1" applyFill="1" applyBorder="1" applyAlignment="1">
      <alignment horizontal="right" readingOrder="1"/>
    </xf>
    <xf numFmtId="0" fontId="7" fillId="34" borderId="13" xfId="0" applyFont="1" applyFill="1" applyBorder="1" applyAlignment="1">
      <alignment horizontal="right" readingOrder="1"/>
    </xf>
    <xf numFmtId="1" fontId="2" fillId="0" borderId="16" xfId="0" applyNumberFormat="1" applyFont="1" applyBorder="1" applyAlignment="1">
      <alignment horizontal="left" vertical="top" wrapText="1"/>
    </xf>
    <xf numFmtId="0" fontId="2" fillId="35" borderId="17" xfId="0" applyFont="1" applyFill="1" applyBorder="1" applyAlignment="1">
      <alignment wrapText="1"/>
    </xf>
    <xf numFmtId="0" fontId="2" fillId="35" borderId="18" xfId="0" applyFont="1" applyFill="1" applyBorder="1" applyAlignment="1">
      <alignment wrapText="1"/>
    </xf>
    <xf numFmtId="1" fontId="2" fillId="38" borderId="11" xfId="0" applyNumberFormat="1" applyFont="1" applyFill="1" applyBorder="1" applyAlignment="1">
      <alignment horizontal="left" vertical="top" wrapText="1"/>
    </xf>
    <xf numFmtId="1" fontId="2" fillId="36" borderId="11" xfId="0" applyNumberFormat="1" applyFont="1" applyFill="1" applyBorder="1" applyAlignment="1">
      <alignment horizontal="right" vertical="top" wrapText="1"/>
    </xf>
    <xf numFmtId="172" fontId="2" fillId="35" borderId="10" xfId="0" applyNumberFormat="1" applyFont="1" applyFill="1" applyBorder="1" applyAlignment="1">
      <alignment horizontal="left" vertical="top" wrapText="1"/>
    </xf>
    <xf numFmtId="1" fontId="2" fillId="0" borderId="10" xfId="0" applyNumberFormat="1" applyFont="1" applyFill="1" applyBorder="1" applyAlignment="1">
      <alignment horizontal="center" vertical="top" wrapText="1"/>
    </xf>
    <xf numFmtId="0" fontId="26" fillId="35" borderId="17" xfId="0" applyFont="1" applyFill="1" applyBorder="1" applyAlignment="1">
      <alignment wrapText="1"/>
    </xf>
    <xf numFmtId="1" fontId="2" fillId="34" borderId="13" xfId="0" applyNumberFormat="1" applyFont="1" applyFill="1" applyBorder="1" applyAlignment="1">
      <alignment horizontal="right" readingOrder="1"/>
    </xf>
    <xf numFmtId="0" fontId="26" fillId="35" borderId="18" xfId="0" applyFont="1" applyFill="1" applyBorder="1" applyAlignment="1">
      <alignment wrapText="1"/>
    </xf>
    <xf numFmtId="1" fontId="2" fillId="34" borderId="15" xfId="0" applyNumberFormat="1" applyFont="1" applyFill="1" applyBorder="1" applyAlignment="1">
      <alignment horizontal="right" readingOrder="1"/>
    </xf>
    <xf numFmtId="1" fontId="2" fillId="35" borderId="0" xfId="0" applyNumberFormat="1" applyFont="1" applyFill="1" applyAlignment="1">
      <alignment horizontal="left" vertical="top" wrapText="1"/>
    </xf>
    <xf numFmtId="1" fontId="2" fillId="38" borderId="0" xfId="0" applyNumberFormat="1" applyFont="1" applyFill="1" applyBorder="1" applyAlignment="1">
      <alignment horizontal="left" vertical="top" wrapText="1"/>
    </xf>
    <xf numFmtId="1" fontId="2" fillId="38" borderId="10" xfId="0" applyNumberFormat="1" applyFont="1" applyFill="1" applyBorder="1" applyAlignment="1">
      <alignment horizontal="center" vertical="top" wrapText="1"/>
    </xf>
    <xf numFmtId="1" fontId="2" fillId="36" borderId="10" xfId="0" applyNumberFormat="1" applyFont="1" applyFill="1" applyBorder="1" applyAlignment="1">
      <alignment horizontal="center" vertical="top" wrapText="1"/>
    </xf>
    <xf numFmtId="1" fontId="2" fillId="34" borderId="10" xfId="0" applyNumberFormat="1" applyFont="1" applyFill="1" applyBorder="1" applyAlignment="1">
      <alignment horizontal="center" vertical="top" wrapText="1"/>
    </xf>
    <xf numFmtId="1" fontId="2" fillId="35" borderId="10" xfId="0" applyNumberFormat="1" applyFont="1" applyFill="1" applyBorder="1" applyAlignment="1">
      <alignment horizontal="right" vertical="top" wrapText="1"/>
    </xf>
    <xf numFmtId="1" fontId="2" fillId="34" borderId="19" xfId="0" applyNumberFormat="1" applyFont="1" applyFill="1" applyBorder="1" applyAlignment="1">
      <alignment horizontal="right" readingOrder="1"/>
    </xf>
    <xf numFmtId="1" fontId="2" fillId="0" borderId="11" xfId="0" applyNumberFormat="1" applyFont="1" applyBorder="1" applyAlignment="1">
      <alignment horizontal="left" vertical="top" wrapText="1"/>
    </xf>
    <xf numFmtId="1" fontId="2" fillId="35" borderId="11" xfId="0" applyNumberFormat="1" applyFont="1" applyFill="1" applyBorder="1" applyAlignment="1">
      <alignment horizontal="right" vertical="top" wrapText="1"/>
    </xf>
    <xf numFmtId="1" fontId="2" fillId="34" borderId="20" xfId="0" applyNumberFormat="1" applyFont="1" applyFill="1" applyBorder="1" applyAlignment="1">
      <alignment horizontal="right" readingOrder="1"/>
    </xf>
    <xf numFmtId="1" fontId="2" fillId="39" borderId="10" xfId="0" applyNumberFormat="1" applyFont="1" applyFill="1" applyBorder="1" applyAlignment="1">
      <alignment horizontal="left" vertical="top" wrapText="1"/>
    </xf>
    <xf numFmtId="1" fontId="2" fillId="39" borderId="21" xfId="0" applyNumberFormat="1" applyFont="1" applyFill="1" applyBorder="1" applyAlignment="1">
      <alignment horizontal="left" vertical="top" wrapText="1"/>
    </xf>
    <xf numFmtId="1" fontId="2" fillId="0" borderId="0" xfId="0" applyNumberFormat="1" applyFont="1" applyBorder="1" applyAlignment="1">
      <alignment horizontal="left" vertical="top" wrapText="1"/>
    </xf>
    <xf numFmtId="1" fontId="2" fillId="39" borderId="21" xfId="0" applyNumberFormat="1" applyFont="1" applyFill="1" applyBorder="1" applyAlignment="1">
      <alignment horizontal="right" vertical="top" wrapText="1"/>
    </xf>
    <xf numFmtId="1" fontId="5" fillId="0" borderId="0" xfId="0" applyNumberFormat="1" applyFont="1" applyBorder="1" applyAlignment="1">
      <alignment horizontal="left" vertical="top" wrapText="1"/>
    </xf>
    <xf numFmtId="1" fontId="2" fillId="34" borderId="16" xfId="0" applyNumberFormat="1" applyFont="1" applyFill="1" applyBorder="1" applyAlignment="1">
      <alignment horizontal="left" vertical="top" wrapText="1"/>
    </xf>
    <xf numFmtId="1" fontId="2" fillId="36" borderId="21" xfId="0" applyNumberFormat="1" applyFont="1" applyFill="1" applyBorder="1" applyAlignment="1">
      <alignment horizontal="left" vertical="top" wrapText="1"/>
    </xf>
    <xf numFmtId="1" fontId="2" fillId="36" borderId="11" xfId="0" applyNumberFormat="1" applyFont="1" applyFill="1" applyBorder="1" applyAlignment="1">
      <alignment horizontal="left" vertical="top" wrapText="1"/>
    </xf>
    <xf numFmtId="0" fontId="3" fillId="0" borderId="0" xfId="0" applyFont="1" applyBorder="1" applyAlignment="1">
      <alignment horizontal="left" vertical="top" wrapText="1"/>
    </xf>
    <xf numFmtId="9" fontId="2" fillId="38" borderId="0" xfId="57" applyFont="1" applyFill="1" applyBorder="1" applyAlignment="1">
      <alignment horizontal="center" vertical="top" wrapText="1"/>
    </xf>
    <xf numFmtId="9" fontId="2" fillId="38" borderId="0" xfId="57" applyFont="1" applyFill="1" applyBorder="1" applyAlignment="1">
      <alignment vertical="top" wrapText="1"/>
    </xf>
    <xf numFmtId="9" fontId="2" fillId="38" borderId="0" xfId="57" applyFont="1" applyFill="1" applyBorder="1" applyAlignment="1">
      <alignment horizontal="left" vertical="top" wrapText="1"/>
    </xf>
    <xf numFmtId="1" fontId="2" fillId="38" borderId="0" xfId="0" applyNumberFormat="1" applyFont="1" applyFill="1" applyBorder="1" applyAlignment="1">
      <alignment vertical="top" wrapText="1"/>
    </xf>
    <xf numFmtId="1" fontId="2" fillId="38" borderId="0" xfId="0" applyNumberFormat="1" applyFont="1" applyFill="1" applyBorder="1" applyAlignment="1">
      <alignment horizontal="right" vertical="top" wrapText="1"/>
    </xf>
    <xf numFmtId="1" fontId="3" fillId="37" borderId="10" xfId="0" applyNumberFormat="1" applyFont="1" applyFill="1" applyBorder="1" applyAlignment="1">
      <alignment horizontal="right" vertical="top" wrapText="1"/>
    </xf>
    <xf numFmtId="1" fontId="2" fillId="39" borderId="10" xfId="0" applyNumberFormat="1" applyFont="1" applyFill="1" applyBorder="1" applyAlignment="1">
      <alignment horizontal="right" vertical="top" wrapText="1"/>
    </xf>
    <xf numFmtId="0" fontId="2" fillId="0" borderId="0" xfId="0" applyFont="1" applyBorder="1" applyAlignment="1">
      <alignment horizontal="left" wrapText="1"/>
    </xf>
    <xf numFmtId="1" fontId="2" fillId="38" borderId="0" xfId="0" applyNumberFormat="1" applyFont="1" applyFill="1" applyBorder="1" applyAlignment="1">
      <alignment horizontal="center" vertical="top" wrapText="1"/>
    </xf>
    <xf numFmtId="2" fontId="2" fillId="38" borderId="10" xfId="0" applyNumberFormat="1" applyFont="1" applyFill="1" applyBorder="1" applyAlignment="1">
      <alignment horizontal="right" vertical="top" wrapText="1"/>
    </xf>
    <xf numFmtId="1" fontId="2" fillId="38" borderId="10" xfId="0" applyNumberFormat="1" applyFont="1" applyFill="1" applyBorder="1" applyAlignment="1">
      <alignment horizontal="right" vertical="top" wrapText="1"/>
    </xf>
    <xf numFmtId="1" fontId="2" fillId="34" borderId="21" xfId="0" applyNumberFormat="1" applyFont="1" applyFill="1" applyBorder="1" applyAlignment="1">
      <alignment horizontal="center" vertical="top" wrapText="1"/>
    </xf>
    <xf numFmtId="1" fontId="2" fillId="34" borderId="22" xfId="0" applyNumberFormat="1" applyFont="1" applyFill="1" applyBorder="1" applyAlignment="1">
      <alignment horizontal="center" vertical="top" wrapText="1"/>
    </xf>
    <xf numFmtId="1" fontId="2" fillId="34" borderId="16" xfId="0" applyNumberFormat="1" applyFont="1" applyFill="1" applyBorder="1" applyAlignment="1">
      <alignment horizontal="center" vertical="top" wrapText="1"/>
    </xf>
    <xf numFmtId="2" fontId="2" fillId="34" borderId="16" xfId="0" applyNumberFormat="1" applyFont="1" applyFill="1" applyBorder="1" applyAlignment="1">
      <alignment horizontal="right" vertical="top" wrapText="1"/>
    </xf>
    <xf numFmtId="2" fontId="3" fillId="40" borderId="10" xfId="0" applyNumberFormat="1" applyFont="1" applyFill="1" applyBorder="1" applyAlignment="1">
      <alignment vertical="top" wrapText="1"/>
    </xf>
    <xf numFmtId="1" fontId="2" fillId="0" borderId="0" xfId="0" applyNumberFormat="1" applyFont="1" applyAlignment="1">
      <alignment wrapText="1"/>
    </xf>
    <xf numFmtId="2" fontId="2" fillId="36" borderId="10" xfId="0" applyNumberFormat="1" applyFont="1" applyFill="1" applyBorder="1" applyAlignment="1">
      <alignment horizontal="left" vertical="top" wrapText="1"/>
    </xf>
    <xf numFmtId="2" fontId="2" fillId="36" borderId="11" xfId="0" applyNumberFormat="1" applyFont="1" applyFill="1" applyBorder="1" applyAlignment="1">
      <alignment horizontal="left" vertical="top" wrapText="1"/>
    </xf>
    <xf numFmtId="0" fontId="2" fillId="0" borderId="21" xfId="0" applyFont="1" applyFill="1" applyBorder="1" applyAlignment="1">
      <alignment horizontal="left" vertical="top" wrapText="1"/>
    </xf>
    <xf numFmtId="0" fontId="26" fillId="0" borderId="23" xfId="0" applyFont="1" applyFill="1" applyBorder="1" applyAlignment="1">
      <alignment horizontal="right" wrapText="1"/>
    </xf>
    <xf numFmtId="0" fontId="26" fillId="0" borderId="24" xfId="0" applyFont="1" applyFill="1" applyBorder="1" applyAlignment="1">
      <alignment horizontal="right" wrapText="1"/>
    </xf>
    <xf numFmtId="0" fontId="26" fillId="0" borderId="23" xfId="0" applyFont="1" applyFill="1" applyBorder="1" applyAlignment="1">
      <alignment horizontal="right" vertical="top" wrapText="1"/>
    </xf>
    <xf numFmtId="0" fontId="26" fillId="0" borderId="24" xfId="0" applyFont="1" applyFill="1" applyBorder="1" applyAlignment="1">
      <alignment horizontal="right" vertical="top" wrapText="1"/>
    </xf>
    <xf numFmtId="172" fontId="2" fillId="0" borderId="10" xfId="0" applyNumberFormat="1" applyFont="1" applyFill="1" applyBorder="1" applyAlignment="1">
      <alignment horizontal="left" vertical="top" wrapText="1"/>
    </xf>
    <xf numFmtId="0" fontId="26" fillId="0" borderId="17" xfId="0" applyFont="1" applyFill="1" applyBorder="1" applyAlignment="1">
      <alignment wrapText="1"/>
    </xf>
    <xf numFmtId="0" fontId="26" fillId="0" borderId="18" xfId="0" applyFont="1" applyFill="1" applyBorder="1" applyAlignment="1">
      <alignment wrapText="1"/>
    </xf>
    <xf numFmtId="1" fontId="2" fillId="0" borderId="10" xfId="0" applyNumberFormat="1" applyFont="1" applyFill="1" applyBorder="1" applyAlignment="1">
      <alignment horizontal="left" vertical="top" wrapText="1"/>
    </xf>
    <xf numFmtId="1" fontId="2" fillId="0" borderId="11" xfId="0" applyNumberFormat="1" applyFont="1" applyFill="1" applyBorder="1" applyAlignment="1">
      <alignment horizontal="left" vertical="top" wrapText="1"/>
    </xf>
    <xf numFmtId="0" fontId="44" fillId="35" borderId="10" xfId="0" applyFont="1" applyFill="1" applyBorder="1" applyAlignment="1">
      <alignment horizontal="left" vertical="top" wrapText="1"/>
    </xf>
    <xf numFmtId="1" fontId="44" fillId="35" borderId="0" xfId="0" applyNumberFormat="1" applyFont="1" applyFill="1" applyAlignment="1">
      <alignment horizontal="left" vertical="top" wrapText="1"/>
    </xf>
    <xf numFmtId="1" fontId="44" fillId="35" borderId="10" xfId="0" applyNumberFormat="1" applyFont="1" applyFill="1" applyBorder="1" applyAlignment="1">
      <alignment horizontal="center" vertical="top" wrapText="1"/>
    </xf>
    <xf numFmtId="1" fontId="44" fillId="35" borderId="10" xfId="0" applyNumberFormat="1" applyFont="1" applyFill="1" applyBorder="1" applyAlignment="1">
      <alignment horizontal="left" vertical="top" wrapText="1"/>
    </xf>
    <xf numFmtId="1" fontId="44" fillId="35" borderId="11" xfId="0" applyNumberFormat="1" applyFont="1" applyFill="1" applyBorder="1" applyAlignment="1">
      <alignment horizontal="left" vertical="top" wrapText="1"/>
    </xf>
    <xf numFmtId="1" fontId="2" fillId="35"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6" fillId="0" borderId="23" xfId="0" applyFont="1" applyFill="1" applyBorder="1" applyAlignment="1">
      <alignment wrapText="1"/>
    </xf>
    <xf numFmtId="0" fontId="26" fillId="0" borderId="24" xfId="0" applyFont="1" applyFill="1" applyBorder="1" applyAlignment="1">
      <alignment wrapText="1"/>
    </xf>
    <xf numFmtId="172" fontId="44" fillId="35" borderId="10" xfId="0" applyNumberFormat="1" applyFont="1" applyFill="1" applyBorder="1" applyAlignment="1">
      <alignment horizontal="left" vertical="top" wrapText="1"/>
    </xf>
    <xf numFmtId="1" fontId="3" fillId="35" borderId="25" xfId="0" applyNumberFormat="1" applyFont="1" applyFill="1" applyBorder="1" applyAlignment="1">
      <alignment horizontal="left" vertical="top" wrapText="1"/>
    </xf>
    <xf numFmtId="1" fontId="3" fillId="35" borderId="0" xfId="0" applyNumberFormat="1" applyFont="1" applyFill="1" applyBorder="1" applyAlignment="1">
      <alignment horizontal="left" vertical="top" wrapText="1"/>
    </xf>
    <xf numFmtId="1" fontId="3" fillId="39" borderId="0" xfId="0" applyNumberFormat="1" applyFont="1" applyFill="1" applyAlignment="1">
      <alignment horizontal="left" vertical="top"/>
    </xf>
    <xf numFmtId="1" fontId="3" fillId="34" borderId="25" xfId="0" applyNumberFormat="1" applyFont="1" applyFill="1" applyBorder="1" applyAlignment="1">
      <alignment horizontal="left" vertical="top"/>
    </xf>
    <xf numFmtId="1" fontId="3" fillId="34" borderId="0" xfId="0" applyNumberFormat="1" applyFont="1" applyFill="1" applyBorder="1" applyAlignment="1">
      <alignment horizontal="left" vertical="top"/>
    </xf>
    <xf numFmtId="1" fontId="3" fillId="36" borderId="25" xfId="0" applyNumberFormat="1" applyFont="1" applyFill="1" applyBorder="1" applyAlignment="1">
      <alignment horizontal="left" vertical="top" wrapText="1"/>
    </xf>
    <xf numFmtId="1" fontId="3" fillId="36" borderId="0" xfId="0" applyNumberFormat="1" applyFont="1" applyFill="1" applyBorder="1" applyAlignment="1">
      <alignment horizontal="left" vertical="top" wrapText="1"/>
    </xf>
    <xf numFmtId="1" fontId="3" fillId="33" borderId="0" xfId="0" applyNumberFormat="1" applyFont="1" applyFill="1" applyBorder="1" applyAlignment="1">
      <alignment horizontal="left" vertical="top" wrapText="1"/>
    </xf>
    <xf numFmtId="1" fontId="2" fillId="0" borderId="26" xfId="0" applyNumberFormat="1" applyFont="1" applyBorder="1" applyAlignment="1">
      <alignment horizontal="left" vertical="top" wrapText="1"/>
    </xf>
    <xf numFmtId="1" fontId="2" fillId="0" borderId="0" xfId="0" applyNumberFormat="1" applyFont="1" applyAlignment="1">
      <alignment horizontal="left" vertical="top" wrapText="1"/>
    </xf>
    <xf numFmtId="1" fontId="2" fillId="0" borderId="27" xfId="0" applyNumberFormat="1" applyFont="1" applyBorder="1" applyAlignment="1">
      <alignment horizontal="left" vertical="top" wrapText="1"/>
    </xf>
    <xf numFmtId="1" fontId="2" fillId="0" borderId="28" xfId="0" applyNumberFormat="1" applyFont="1" applyBorder="1" applyAlignment="1">
      <alignment horizontal="left" vertical="top" wrapText="1"/>
    </xf>
    <xf numFmtId="1" fontId="2" fillId="0" borderId="29" xfId="0" applyNumberFormat="1" applyFont="1" applyBorder="1" applyAlignment="1">
      <alignment horizontal="left" vertical="top" wrapText="1"/>
    </xf>
    <xf numFmtId="1" fontId="2" fillId="34" borderId="10" xfId="0" applyNumberFormat="1" applyFont="1" applyFill="1" applyBorder="1" applyAlignment="1">
      <alignment horizontal="center" vertical="top" wrapText="1"/>
    </xf>
    <xf numFmtId="1" fontId="2" fillId="34" borderId="21" xfId="0" applyNumberFormat="1" applyFont="1" applyFill="1" applyBorder="1" applyAlignment="1">
      <alignment horizontal="center" vertical="top" wrapText="1"/>
    </xf>
    <xf numFmtId="1" fontId="2" fillId="34" borderId="22" xfId="0" applyNumberFormat="1" applyFont="1" applyFill="1" applyBorder="1" applyAlignment="1">
      <alignment horizontal="center" vertical="top" wrapText="1"/>
    </xf>
    <xf numFmtId="1" fontId="2" fillId="34" borderId="16" xfId="0" applyNumberFormat="1" applyFont="1" applyFill="1" applyBorder="1" applyAlignment="1">
      <alignment horizontal="center" vertical="top" wrapText="1"/>
    </xf>
    <xf numFmtId="0" fontId="2" fillId="0" borderId="26" xfId="0" applyFont="1" applyBorder="1" applyAlignment="1">
      <alignment horizontal="left" vertical="top" wrapText="1"/>
    </xf>
    <xf numFmtId="1" fontId="2" fillId="0" borderId="0" xfId="0" applyNumberFormat="1" applyFont="1" applyFill="1" applyBorder="1" applyAlignment="1">
      <alignment horizontal="left" vertical="top" wrapText="1"/>
    </xf>
    <xf numFmtId="1" fontId="2" fillId="0" borderId="21" xfId="0" applyNumberFormat="1" applyFont="1" applyBorder="1" applyAlignment="1">
      <alignment horizontal="left" vertical="top" wrapText="1"/>
    </xf>
    <xf numFmtId="1" fontId="2" fillId="0" borderId="22" xfId="0" applyNumberFormat="1" applyFont="1" applyBorder="1" applyAlignment="1">
      <alignment horizontal="left" vertical="top" wrapText="1"/>
    </xf>
    <xf numFmtId="1" fontId="2" fillId="0" borderId="16" xfId="0" applyNumberFormat="1" applyFont="1" applyBorder="1" applyAlignment="1">
      <alignment horizontal="left" vertical="top" wrapText="1"/>
    </xf>
    <xf numFmtId="1" fontId="2" fillId="0" borderId="10" xfId="0" applyNumberFormat="1" applyFont="1" applyBorder="1" applyAlignment="1">
      <alignment horizontal="left" vertical="top" wrapText="1"/>
    </xf>
    <xf numFmtId="1" fontId="2" fillId="0" borderId="11" xfId="0" applyNumberFormat="1" applyFont="1" applyBorder="1" applyAlignment="1">
      <alignment horizontal="left" vertical="top" wrapText="1"/>
    </xf>
    <xf numFmtId="1" fontId="5" fillId="34" borderId="10" xfId="0" applyNumberFormat="1" applyFont="1" applyFill="1" applyBorder="1" applyAlignment="1">
      <alignment horizontal="left" vertical="top" wrapText="1"/>
    </xf>
    <xf numFmtId="0" fontId="26" fillId="38" borderId="10" xfId="0" applyFont="1" applyFill="1" applyBorder="1" applyAlignment="1">
      <alignment wrapText="1"/>
    </xf>
    <xf numFmtId="0" fontId="26" fillId="38" borderId="11" xfId="0" applyFont="1" applyFill="1" applyBorder="1" applyAlignment="1">
      <alignment wrapText="1"/>
    </xf>
    <xf numFmtId="0" fontId="2" fillId="0" borderId="21" xfId="0" applyFont="1" applyFill="1" applyBorder="1" applyAlignment="1">
      <alignment horizontal="left" vertical="top" wrapText="1"/>
    </xf>
    <xf numFmtId="0" fontId="2" fillId="0" borderId="16" xfId="0" applyFont="1" applyFill="1" applyBorder="1" applyAlignment="1">
      <alignment horizontal="left" vertical="top" wrapText="1"/>
    </xf>
    <xf numFmtId="1" fontId="2" fillId="38" borderId="21" xfId="0" applyNumberFormat="1" applyFont="1" applyFill="1" applyBorder="1" applyAlignment="1">
      <alignment horizontal="left" vertical="top" wrapText="1"/>
    </xf>
    <xf numFmtId="1" fontId="2" fillId="38" borderId="22" xfId="0" applyNumberFormat="1" applyFont="1" applyFill="1" applyBorder="1" applyAlignment="1">
      <alignment horizontal="left" vertical="top" wrapText="1"/>
    </xf>
    <xf numFmtId="1" fontId="2" fillId="38" borderId="16" xfId="0" applyNumberFormat="1" applyFont="1" applyFill="1" applyBorder="1" applyAlignment="1">
      <alignment horizontal="left" vertical="top" wrapText="1"/>
    </xf>
    <xf numFmtId="1" fontId="2" fillId="34" borderId="10" xfId="0" applyNumberFormat="1" applyFont="1" applyFill="1" applyBorder="1" applyAlignment="1">
      <alignment horizontal="center" vertical="center" wrapText="1"/>
    </xf>
    <xf numFmtId="0" fontId="4" fillId="0" borderId="0" xfId="0" applyFont="1" applyAlignment="1">
      <alignment horizontal="left" vertical="top" wrapText="1"/>
    </xf>
    <xf numFmtId="0" fontId="3" fillId="0" borderId="0" xfId="0" applyFont="1" applyAlignment="1">
      <alignment horizontal="left" vertical="top" wrapText="1"/>
    </xf>
    <xf numFmtId="1" fontId="2" fillId="0" borderId="0" xfId="0" applyNumberFormat="1" applyFont="1" applyBorder="1" applyAlignment="1">
      <alignment horizontal="left" vertical="top" wrapText="1"/>
    </xf>
    <xf numFmtId="0" fontId="2" fillId="0" borderId="0" xfId="0" applyFont="1" applyAlignment="1">
      <alignment horizontal="left" vertical="top" wrapText="1"/>
    </xf>
    <xf numFmtId="1" fontId="3" fillId="37" borderId="21" xfId="0" applyNumberFormat="1" applyFont="1" applyFill="1" applyBorder="1" applyAlignment="1">
      <alignment horizontal="left" vertical="top" wrapText="1"/>
    </xf>
    <xf numFmtId="1" fontId="3" fillId="37" borderId="22" xfId="0" applyNumberFormat="1" applyFont="1" applyFill="1" applyBorder="1" applyAlignment="1">
      <alignment horizontal="left" vertical="top" wrapText="1"/>
    </xf>
    <xf numFmtId="1" fontId="3" fillId="37" borderId="16" xfId="0" applyNumberFormat="1" applyFont="1" applyFill="1" applyBorder="1" applyAlignment="1">
      <alignment horizontal="left" vertical="top" wrapText="1"/>
    </xf>
    <xf numFmtId="1" fontId="3" fillId="37" borderId="10" xfId="0" applyNumberFormat="1" applyFont="1" applyFill="1" applyBorder="1" applyAlignment="1">
      <alignment horizontal="left" vertical="top" wrapText="1"/>
    </xf>
    <xf numFmtId="0" fontId="3" fillId="37" borderId="10" xfId="0" applyFont="1" applyFill="1" applyBorder="1" applyAlignment="1">
      <alignment horizontal="left" vertical="top" wrapText="1"/>
    </xf>
    <xf numFmtId="0" fontId="2" fillId="0" borderId="26" xfId="0" applyFont="1" applyBorder="1" applyAlignment="1">
      <alignment horizontal="left" vertical="top"/>
    </xf>
    <xf numFmtId="0" fontId="3" fillId="40" borderId="10" xfId="0" applyFont="1" applyFill="1" applyBorder="1" applyAlignment="1">
      <alignment horizontal="left" vertical="top" wrapText="1"/>
    </xf>
    <xf numFmtId="1" fontId="3" fillId="0" borderId="0" xfId="0" applyNumberFormat="1" applyFont="1" applyAlignment="1">
      <alignment horizontal="center" vertical="top" wrapText="1"/>
    </xf>
    <xf numFmtId="0" fontId="2" fillId="0" borderId="0" xfId="0" applyFont="1" applyBorder="1" applyAlignment="1">
      <alignment horizontal="left" vertical="top" wrapText="1"/>
    </xf>
    <xf numFmtId="1" fontId="3" fillId="0" borderId="0" xfId="0" applyNumberFormat="1" applyFont="1" applyAlignment="1">
      <alignment horizontal="left" vertical="top" wrapText="1"/>
    </xf>
    <xf numFmtId="1" fontId="5" fillId="0" borderId="0" xfId="0" applyNumberFormat="1" applyFont="1" applyAlignment="1">
      <alignment horizontal="left" vertical="top" wrapText="1"/>
    </xf>
    <xf numFmtId="1" fontId="2" fillId="38" borderId="21" xfId="0" applyNumberFormat="1" applyFont="1" applyFill="1" applyBorder="1" applyAlignment="1">
      <alignment horizontal="center" vertical="top" wrapText="1"/>
    </xf>
    <xf numFmtId="1" fontId="2" fillId="38" borderId="16" xfId="0" applyNumberFormat="1" applyFont="1" applyFill="1" applyBorder="1" applyAlignment="1">
      <alignment horizontal="center" vertical="top" wrapText="1"/>
    </xf>
    <xf numFmtId="0" fontId="26" fillId="38" borderId="10" xfId="0" applyFont="1" applyFill="1" applyBorder="1" applyAlignment="1">
      <alignment horizontal="right" vertical="top" wrapText="1"/>
    </xf>
    <xf numFmtId="0" fontId="2" fillId="0" borderId="30" xfId="0" applyFont="1" applyBorder="1" applyAlignment="1">
      <alignment horizontal="left" vertical="top" wrapText="1"/>
    </xf>
    <xf numFmtId="0" fontId="26" fillId="38" borderId="10" xfId="0" applyFont="1" applyFill="1" applyBorder="1" applyAlignment="1">
      <alignment horizontal="right" wrapText="1"/>
    </xf>
    <xf numFmtId="1" fontId="2" fillId="0" borderId="10" xfId="0" applyNumberFormat="1" applyFont="1" applyFill="1" applyBorder="1" applyAlignment="1">
      <alignment horizontal="center" vertical="top" wrapText="1"/>
    </xf>
    <xf numFmtId="1" fontId="2" fillId="0" borderId="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25"/>
  <sheetViews>
    <sheetView tabSelected="1" zoomScaleSheetLayoutView="90" workbookViewId="0" topLeftCell="A1">
      <selection activeCell="E10" sqref="E10"/>
    </sheetView>
  </sheetViews>
  <sheetFormatPr defaultColWidth="9.140625" defaultRowHeight="15"/>
  <cols>
    <col min="1" max="1" width="6.7109375" style="13" customWidth="1"/>
    <col min="2" max="2" width="16.57421875" style="13" customWidth="1"/>
    <col min="3" max="3" width="15.00390625" style="13" customWidth="1"/>
    <col min="4" max="4" width="18.7109375" style="13" customWidth="1"/>
    <col min="5" max="5" width="18.421875" style="13" customWidth="1"/>
    <col min="6" max="6" width="13.8515625" style="13" customWidth="1"/>
    <col min="7" max="7" width="12.57421875" style="13" customWidth="1"/>
    <col min="8" max="8" width="8.8515625" style="13" customWidth="1"/>
    <col min="9" max="9" width="8.7109375" style="13" customWidth="1"/>
    <col min="10" max="10" width="11.28125" style="13" customWidth="1"/>
    <col min="11" max="11" width="11.140625" style="13" customWidth="1"/>
    <col min="12" max="12" width="8.421875" style="13" customWidth="1"/>
    <col min="13" max="13" width="10.140625" style="13" customWidth="1"/>
    <col min="14" max="14" width="8.28125" style="13" customWidth="1"/>
    <col min="15" max="15" width="9.00390625" style="13" customWidth="1"/>
    <col min="16" max="16" width="12.140625" style="13" customWidth="1"/>
    <col min="17" max="16384" width="9.140625" style="13" customWidth="1"/>
  </cols>
  <sheetData>
    <row r="1" spans="1:10" ht="25.5" customHeight="1">
      <c r="A1" s="154" t="s">
        <v>158</v>
      </c>
      <c r="B1" s="154"/>
      <c r="C1" s="154"/>
      <c r="D1" s="154"/>
      <c r="E1" s="154"/>
      <c r="F1" s="154"/>
      <c r="G1" s="154"/>
      <c r="H1" s="154"/>
      <c r="I1" s="154"/>
      <c r="J1" s="154"/>
    </row>
    <row r="2" spans="1:17" ht="33.75" customHeight="1">
      <c r="A2" s="110" t="s">
        <v>140</v>
      </c>
      <c r="B2" s="111"/>
      <c r="C2" s="111"/>
      <c r="D2" s="111"/>
      <c r="E2" s="111"/>
      <c r="F2" s="111"/>
      <c r="G2" s="111"/>
      <c r="H2" s="111"/>
      <c r="I2" s="111"/>
      <c r="J2" s="111"/>
      <c r="K2" s="7"/>
      <c r="L2" s="7"/>
      <c r="M2" s="7"/>
      <c r="N2" s="7"/>
      <c r="O2" s="7"/>
      <c r="P2" s="7"/>
      <c r="Q2" s="16"/>
    </row>
    <row r="3" spans="1:17" ht="30" customHeight="1">
      <c r="A3" s="112" t="s">
        <v>139</v>
      </c>
      <c r="B3" s="112"/>
      <c r="C3" s="112"/>
      <c r="D3" s="112"/>
      <c r="E3" s="112"/>
      <c r="F3" s="112"/>
      <c r="G3" s="112"/>
      <c r="H3" s="112"/>
      <c r="I3" s="112"/>
      <c r="J3" s="112"/>
      <c r="K3" s="8"/>
      <c r="L3" s="8"/>
      <c r="M3" s="8"/>
      <c r="N3" s="8"/>
      <c r="O3" s="8"/>
      <c r="P3" s="8"/>
      <c r="Q3" s="16"/>
    </row>
    <row r="4" spans="1:17" ht="28.5" customHeight="1">
      <c r="A4" s="113" t="s">
        <v>138</v>
      </c>
      <c r="B4" s="114"/>
      <c r="C4" s="114"/>
      <c r="D4" s="114"/>
      <c r="E4" s="114"/>
      <c r="F4" s="114"/>
      <c r="G4" s="114"/>
      <c r="H4" s="114"/>
      <c r="I4" s="114"/>
      <c r="J4" s="114"/>
      <c r="K4" s="9"/>
      <c r="L4" s="9"/>
      <c r="M4" s="9"/>
      <c r="N4" s="9"/>
      <c r="O4" s="9"/>
      <c r="P4" s="9"/>
      <c r="Q4" s="16"/>
    </row>
    <row r="5" spans="1:17" ht="45" customHeight="1">
      <c r="A5" s="115" t="s">
        <v>145</v>
      </c>
      <c r="B5" s="116"/>
      <c r="C5" s="116"/>
      <c r="D5" s="116"/>
      <c r="E5" s="116"/>
      <c r="F5" s="116"/>
      <c r="G5" s="116"/>
      <c r="H5" s="116"/>
      <c r="I5" s="116"/>
      <c r="J5" s="116"/>
      <c r="K5" s="7"/>
      <c r="L5" s="7"/>
      <c r="M5" s="7"/>
      <c r="N5" s="7"/>
      <c r="O5" s="7"/>
      <c r="P5" s="7"/>
      <c r="Q5" s="16"/>
    </row>
    <row r="6" spans="1:17" ht="36" customHeight="1">
      <c r="A6" s="117" t="s">
        <v>210</v>
      </c>
      <c r="B6" s="117"/>
      <c r="C6" s="117"/>
      <c r="D6" s="117"/>
      <c r="E6" s="117"/>
      <c r="F6" s="117"/>
      <c r="G6" s="117"/>
      <c r="H6" s="117"/>
      <c r="I6" s="117"/>
      <c r="J6" s="117"/>
      <c r="K6" s="7"/>
      <c r="L6" s="7"/>
      <c r="M6" s="7"/>
      <c r="N6" s="7"/>
      <c r="O6" s="7"/>
      <c r="P6" s="7"/>
      <c r="Q6" s="16"/>
    </row>
    <row r="7" spans="1:9" ht="12.75">
      <c r="A7" s="156" t="s">
        <v>231</v>
      </c>
      <c r="B7" s="156"/>
      <c r="C7" s="156"/>
      <c r="D7" s="156"/>
      <c r="E7" s="156"/>
      <c r="F7" s="156"/>
      <c r="G7" s="156"/>
      <c r="H7" s="156"/>
      <c r="I7" s="156"/>
    </row>
    <row r="9" spans="1:9" ht="18.75" customHeight="1">
      <c r="A9" s="118" t="s">
        <v>195</v>
      </c>
      <c r="B9" s="118"/>
      <c r="C9" s="118"/>
      <c r="D9" s="118"/>
      <c r="E9" s="118"/>
      <c r="F9" s="118"/>
      <c r="G9" s="118"/>
      <c r="H9" s="118"/>
      <c r="I9" s="118"/>
    </row>
    <row r="10" spans="1:16" ht="26.25" thickBot="1">
      <c r="A10" s="27" t="s">
        <v>0</v>
      </c>
      <c r="B10" s="4" t="s">
        <v>2</v>
      </c>
      <c r="C10" s="4" t="s">
        <v>132</v>
      </c>
      <c r="D10" s="4" t="s">
        <v>95</v>
      </c>
      <c r="E10" s="4" t="s">
        <v>129</v>
      </c>
      <c r="F10" s="4" t="s">
        <v>1</v>
      </c>
      <c r="G10" s="4" t="s">
        <v>130</v>
      </c>
      <c r="H10" s="4" t="s">
        <v>131</v>
      </c>
      <c r="I10" s="4" t="s">
        <v>63</v>
      </c>
      <c r="J10" s="27"/>
      <c r="K10" s="5" t="s">
        <v>141</v>
      </c>
      <c r="L10" s="28"/>
      <c r="M10" s="6" t="s">
        <v>83</v>
      </c>
      <c r="N10" s="6" t="s">
        <v>84</v>
      </c>
      <c r="O10" s="29" t="s">
        <v>4</v>
      </c>
      <c r="P10" s="6" t="s">
        <v>42</v>
      </c>
    </row>
    <row r="11" spans="1:16" ht="13.5" thickBot="1">
      <c r="A11" s="30">
        <v>1</v>
      </c>
      <c r="B11" s="31"/>
      <c r="C11" s="31"/>
      <c r="D11" s="31"/>
      <c r="E11" s="31"/>
      <c r="F11" s="31"/>
      <c r="G11" s="31"/>
      <c r="H11" s="31"/>
      <c r="I11" s="31"/>
      <c r="J11" s="27"/>
      <c r="K11" s="32"/>
      <c r="L11" s="28"/>
      <c r="M11" s="33">
        <f>1+LEN(K11)-LEN(SUBSTITUTE(K11,",",""))</f>
        <v>1</v>
      </c>
      <c r="N11" s="34">
        <f>LEN(B11)-LEN(SUBSTITUTE(B11,",",""))</f>
        <v>0</v>
      </c>
      <c r="O11" s="2">
        <f>IF(ISERROR(M11/N11),0,M11/N11)</f>
        <v>0</v>
      </c>
      <c r="P11" s="2">
        <f>20*O11</f>
        <v>0</v>
      </c>
    </row>
    <row r="12" spans="1:16" ht="13.5" thickBot="1">
      <c r="A12" s="30"/>
      <c r="B12" s="31"/>
      <c r="C12" s="31"/>
      <c r="D12" s="31"/>
      <c r="E12" s="31"/>
      <c r="F12" s="31"/>
      <c r="G12" s="31"/>
      <c r="H12" s="31"/>
      <c r="I12" s="31"/>
      <c r="J12" s="27"/>
      <c r="K12" s="32"/>
      <c r="L12" s="28"/>
      <c r="M12" s="33">
        <f>1+LEN(K12)-LEN(SUBSTITUTE(K12,",",""))</f>
        <v>1</v>
      </c>
      <c r="N12" s="34">
        <f>LEN(B12)-LEN(SUBSTITUTE(B12,",",""))</f>
        <v>0</v>
      </c>
      <c r="O12" s="2">
        <f>IF(ISERROR(M12/N12),0,M12/N12)</f>
        <v>0</v>
      </c>
      <c r="P12" s="2">
        <f>20*O12</f>
        <v>0</v>
      </c>
    </row>
    <row r="13" spans="1:16" ht="12.75">
      <c r="A13" s="35"/>
      <c r="B13" s="36"/>
      <c r="C13" s="36"/>
      <c r="D13" s="36"/>
      <c r="E13" s="36"/>
      <c r="F13" s="36"/>
      <c r="G13" s="36"/>
      <c r="H13" s="36"/>
      <c r="I13" s="36"/>
      <c r="J13" s="27"/>
      <c r="K13" s="32"/>
      <c r="L13" s="28"/>
      <c r="M13" s="37">
        <f>1+LEN(K13)-LEN(SUBSTITUTE(K13,",",""))</f>
        <v>1</v>
      </c>
      <c r="N13" s="38">
        <f>LEN(B13)-LEN(SUBSTITUTE(B13,",",""))</f>
        <v>0</v>
      </c>
      <c r="O13" s="3">
        <f>IF(ISERROR(M13/N13),0,M13/N13)</f>
        <v>0</v>
      </c>
      <c r="P13" s="3">
        <f>20*O13</f>
        <v>0</v>
      </c>
    </row>
    <row r="14" spans="1:16" ht="12.75" customHeight="1">
      <c r="A14" s="124" t="s">
        <v>6</v>
      </c>
      <c r="B14" s="125"/>
      <c r="C14" s="125"/>
      <c r="D14" s="125"/>
      <c r="E14" s="125"/>
      <c r="F14" s="125"/>
      <c r="G14" s="125"/>
      <c r="H14" s="125"/>
      <c r="I14" s="125"/>
      <c r="J14" s="125"/>
      <c r="K14" s="125"/>
      <c r="L14" s="125"/>
      <c r="M14" s="125"/>
      <c r="N14" s="125"/>
      <c r="O14" s="126"/>
      <c r="P14" s="2">
        <f>SUM(P11:P13)</f>
        <v>0</v>
      </c>
    </row>
    <row r="15" spans="1:14" ht="21" customHeight="1">
      <c r="A15" s="157" t="s">
        <v>142</v>
      </c>
      <c r="B15" s="157"/>
      <c r="C15" s="157"/>
      <c r="D15" s="157"/>
      <c r="E15" s="157"/>
      <c r="F15" s="157"/>
      <c r="G15" s="157"/>
      <c r="H15" s="157"/>
      <c r="I15" s="157"/>
      <c r="J15" s="157"/>
      <c r="K15" s="157"/>
      <c r="L15" s="157"/>
      <c r="M15" s="157"/>
      <c r="N15" s="157"/>
    </row>
    <row r="16" spans="1:9" ht="18.75" customHeight="1">
      <c r="A16" s="118" t="s">
        <v>196</v>
      </c>
      <c r="B16" s="118"/>
      <c r="C16" s="118"/>
      <c r="D16" s="118"/>
      <c r="E16" s="118"/>
      <c r="F16" s="118"/>
      <c r="G16" s="118"/>
      <c r="H16" s="118"/>
      <c r="I16" s="118"/>
    </row>
    <row r="17" spans="1:16" ht="26.25" thickBot="1">
      <c r="A17" s="27" t="s">
        <v>0</v>
      </c>
      <c r="B17" s="4" t="s">
        <v>2</v>
      </c>
      <c r="C17" s="4" t="s">
        <v>132</v>
      </c>
      <c r="D17" s="4" t="s">
        <v>95</v>
      </c>
      <c r="E17" s="4" t="s">
        <v>129</v>
      </c>
      <c r="F17" s="4" t="s">
        <v>1</v>
      </c>
      <c r="G17" s="4" t="s">
        <v>130</v>
      </c>
      <c r="H17" s="4" t="s">
        <v>131</v>
      </c>
      <c r="I17" s="4" t="s">
        <v>63</v>
      </c>
      <c r="J17" s="27"/>
      <c r="K17" s="5" t="s">
        <v>156</v>
      </c>
      <c r="L17" s="27"/>
      <c r="M17" s="6" t="s">
        <v>83</v>
      </c>
      <c r="N17" s="6" t="s">
        <v>84</v>
      </c>
      <c r="O17" s="29" t="s">
        <v>4</v>
      </c>
      <c r="P17" s="6" t="s">
        <v>43</v>
      </c>
    </row>
    <row r="18" spans="1:16" ht="14.25" thickBot="1">
      <c r="A18" s="30">
        <v>1</v>
      </c>
      <c r="B18" s="31"/>
      <c r="C18" s="31"/>
      <c r="D18" s="31"/>
      <c r="E18" s="31"/>
      <c r="F18" s="31"/>
      <c r="G18" s="31"/>
      <c r="H18" s="31"/>
      <c r="I18" s="31"/>
      <c r="J18" s="27"/>
      <c r="K18" s="32"/>
      <c r="L18" s="28"/>
      <c r="M18" s="39">
        <f>1+LEN(K18)-LEN(SUBSTITUTE(K18,",",""))</f>
        <v>1</v>
      </c>
      <c r="N18" s="40">
        <f>LEN(B18)-LEN(SUBSTITUTE(B18,",",""))</f>
        <v>0</v>
      </c>
      <c r="O18" s="2">
        <f>IF(ISERROR(M18/N18),0,M18/N18)</f>
        <v>0</v>
      </c>
      <c r="P18" s="2">
        <f>15*O18</f>
        <v>0</v>
      </c>
    </row>
    <row r="19" spans="1:16" ht="13.5" thickBot="1">
      <c r="A19" s="35"/>
      <c r="B19" s="36"/>
      <c r="C19" s="36"/>
      <c r="D19" s="36"/>
      <c r="E19" s="36"/>
      <c r="F19" s="36"/>
      <c r="G19" s="36"/>
      <c r="H19" s="36"/>
      <c r="I19" s="36"/>
      <c r="J19" s="27"/>
      <c r="K19" s="32"/>
      <c r="L19" s="28"/>
      <c r="M19" s="33">
        <f>1+LEN(K19)-LEN(SUBSTITUTE(K19,",",""))</f>
        <v>1</v>
      </c>
      <c r="N19" s="34">
        <f>LEN(B19)-LEN(SUBSTITUTE(B19,",",""))</f>
        <v>0</v>
      </c>
      <c r="O19" s="2">
        <f>IF(ISERROR(M19/N19),0,M19/N19)</f>
        <v>0</v>
      </c>
      <c r="P19" s="2">
        <f>15*O19</f>
        <v>0</v>
      </c>
    </row>
    <row r="20" spans="1:16" ht="12.75">
      <c r="A20" s="35"/>
      <c r="B20" s="36"/>
      <c r="C20" s="36"/>
      <c r="D20" s="36"/>
      <c r="E20" s="36"/>
      <c r="F20" s="36"/>
      <c r="G20" s="36"/>
      <c r="H20" s="36"/>
      <c r="I20" s="36"/>
      <c r="J20" s="27"/>
      <c r="K20" s="32"/>
      <c r="L20" s="28"/>
      <c r="M20" s="37">
        <f>1+LEN(K20)-LEN(SUBSTITUTE(K20,",",""))</f>
        <v>1</v>
      </c>
      <c r="N20" s="38">
        <f>LEN(B20)-LEN(SUBSTITUTE(B20,",",""))</f>
        <v>0</v>
      </c>
      <c r="O20" s="3">
        <f>IF(ISERROR(M20/N20),0,M20/N20)</f>
        <v>0</v>
      </c>
      <c r="P20" s="3">
        <f>15*O20</f>
        <v>0</v>
      </c>
    </row>
    <row r="21" spans="1:16" ht="12.75">
      <c r="A21" s="124" t="s">
        <v>6</v>
      </c>
      <c r="B21" s="125"/>
      <c r="C21" s="125"/>
      <c r="D21" s="125"/>
      <c r="E21" s="125"/>
      <c r="F21" s="125"/>
      <c r="G21" s="125"/>
      <c r="H21" s="125"/>
      <c r="I21" s="125"/>
      <c r="J21" s="125"/>
      <c r="K21" s="125"/>
      <c r="L21" s="125"/>
      <c r="M21" s="125"/>
      <c r="N21" s="125"/>
      <c r="O21" s="126"/>
      <c r="P21" s="2">
        <f>SUM(P18:P20)</f>
        <v>0</v>
      </c>
    </row>
    <row r="24" spans="1:9" ht="19.5" customHeight="1">
      <c r="A24" s="127" t="s">
        <v>197</v>
      </c>
      <c r="B24" s="127"/>
      <c r="C24" s="127"/>
      <c r="D24" s="127"/>
      <c r="E24" s="127"/>
      <c r="F24" s="127"/>
      <c r="G24" s="127"/>
      <c r="H24" s="127"/>
      <c r="I24" s="127"/>
    </row>
    <row r="25" spans="1:17" ht="82.5" customHeight="1" thickBot="1">
      <c r="A25" s="27" t="s">
        <v>0</v>
      </c>
      <c r="B25" s="4" t="s">
        <v>2</v>
      </c>
      <c r="C25" s="4" t="s">
        <v>7</v>
      </c>
      <c r="D25" s="4" t="s">
        <v>124</v>
      </c>
      <c r="E25" s="4" t="s">
        <v>78</v>
      </c>
      <c r="F25" s="52" t="s">
        <v>211</v>
      </c>
      <c r="G25" s="4" t="s">
        <v>125</v>
      </c>
      <c r="H25" s="4" t="s">
        <v>63</v>
      </c>
      <c r="J25" s="1" t="s">
        <v>103</v>
      </c>
      <c r="K25" s="5" t="s">
        <v>156</v>
      </c>
      <c r="L25" s="41"/>
      <c r="M25" s="6" t="s">
        <v>83</v>
      </c>
      <c r="N25" s="6" t="s">
        <v>84</v>
      </c>
      <c r="O25" s="29" t="s">
        <v>4</v>
      </c>
      <c r="P25" s="6" t="s">
        <v>44</v>
      </c>
      <c r="Q25" s="6" t="s">
        <v>101</v>
      </c>
    </row>
    <row r="26" spans="1:17" ht="13.5" thickBot="1">
      <c r="A26" s="30">
        <v>1</v>
      </c>
      <c r="B26" s="42"/>
      <c r="C26" s="42"/>
      <c r="D26" s="42"/>
      <c r="E26" s="42"/>
      <c r="F26" s="42"/>
      <c r="G26" s="42"/>
      <c r="H26" s="42"/>
      <c r="I26" s="28"/>
      <c r="J26" s="10"/>
      <c r="K26" s="5"/>
      <c r="L26" s="28"/>
      <c r="M26" s="33">
        <f>1+LEN(K26)-LEN(SUBSTITUTE(K26,",",""))</f>
        <v>1</v>
      </c>
      <c r="N26" s="34">
        <f>LEN(B26)-LEN(SUBSTITUTE(B26,",",""))</f>
        <v>0</v>
      </c>
      <c r="O26" s="2">
        <f>IF(ISERROR(M26/N26),0,M26/N26)</f>
        <v>0</v>
      </c>
      <c r="P26" s="19">
        <f>(10+J26)*O26</f>
        <v>0</v>
      </c>
      <c r="Q26" s="2">
        <f>J26*O26</f>
        <v>0</v>
      </c>
    </row>
    <row r="27" spans="1:17" ht="13.5" thickBot="1">
      <c r="A27" s="30"/>
      <c r="B27" s="42"/>
      <c r="C27" s="42"/>
      <c r="D27" s="42"/>
      <c r="E27" s="42"/>
      <c r="F27" s="42"/>
      <c r="G27" s="42"/>
      <c r="H27" s="42"/>
      <c r="I27" s="28"/>
      <c r="J27" s="10"/>
      <c r="K27" s="5"/>
      <c r="L27" s="28"/>
      <c r="M27" s="33">
        <f>1+LEN(K27)-LEN(SUBSTITUTE(K27,",",""))</f>
        <v>1</v>
      </c>
      <c r="N27" s="34">
        <f>LEN(B27)-LEN(SUBSTITUTE(B27,",",""))</f>
        <v>0</v>
      </c>
      <c r="O27" s="2">
        <f>IF(ISERROR(M27/N27),0,M27/N27)</f>
        <v>0</v>
      </c>
      <c r="P27" s="19">
        <f>(10+J27)*O27</f>
        <v>0</v>
      </c>
      <c r="Q27" s="2">
        <f>J27*O27</f>
        <v>0</v>
      </c>
    </row>
    <row r="28" spans="1:17" ht="13.5" thickBot="1">
      <c r="A28" s="35"/>
      <c r="B28" s="43"/>
      <c r="C28" s="43"/>
      <c r="D28" s="43"/>
      <c r="E28" s="43"/>
      <c r="F28" s="43"/>
      <c r="G28" s="43"/>
      <c r="H28" s="43"/>
      <c r="I28" s="44"/>
      <c r="J28" s="11"/>
      <c r="K28" s="69"/>
      <c r="L28" s="28"/>
      <c r="M28" s="33">
        <f>1+LEN(K28)-LEN(SUBSTITUTE(K28,",",""))</f>
        <v>1</v>
      </c>
      <c r="N28" s="38">
        <f>LEN(B28)-LEN(SUBSTITUTE(B28,",",""))</f>
        <v>0</v>
      </c>
      <c r="O28" s="3">
        <f>IF(ISERROR(M28/N28),0,M28/N28)</f>
        <v>0</v>
      </c>
      <c r="P28" s="19">
        <f>(10+J28)*O28</f>
        <v>0</v>
      </c>
      <c r="Q28" s="2">
        <f>J28*O28</f>
        <v>0</v>
      </c>
    </row>
    <row r="29" spans="1:17" ht="12.75">
      <c r="A29" s="124" t="s">
        <v>5</v>
      </c>
      <c r="B29" s="125"/>
      <c r="C29" s="125"/>
      <c r="D29" s="125"/>
      <c r="E29" s="125"/>
      <c r="F29" s="125"/>
      <c r="G29" s="125"/>
      <c r="H29" s="125"/>
      <c r="I29" s="125"/>
      <c r="J29" s="125"/>
      <c r="K29" s="125"/>
      <c r="L29" s="125"/>
      <c r="M29" s="125"/>
      <c r="N29" s="125"/>
      <c r="O29" s="126"/>
      <c r="P29" s="2">
        <f>SUM(P26:P28)</f>
        <v>0</v>
      </c>
      <c r="Q29" s="2">
        <f>SUM(Q26:Q28)</f>
        <v>0</v>
      </c>
    </row>
    <row r="30" spans="1:17" s="16" customFormat="1" ht="12.75">
      <c r="A30" s="18"/>
      <c r="B30" s="18"/>
      <c r="C30" s="18"/>
      <c r="D30" s="18"/>
      <c r="E30" s="18"/>
      <c r="F30" s="18"/>
      <c r="G30" s="18"/>
      <c r="H30" s="18"/>
      <c r="I30" s="18"/>
      <c r="J30" s="18"/>
      <c r="K30" s="18"/>
      <c r="L30" s="18"/>
      <c r="M30" s="18"/>
      <c r="N30" s="18"/>
      <c r="O30" s="18"/>
      <c r="P30" s="17"/>
      <c r="Q30" s="17"/>
    </row>
    <row r="31" spans="1:17" s="16" customFormat="1" ht="12.75">
      <c r="A31" s="18"/>
      <c r="B31" s="18"/>
      <c r="C31" s="18"/>
      <c r="D31" s="18"/>
      <c r="E31" s="18"/>
      <c r="F31" s="18"/>
      <c r="G31" s="18"/>
      <c r="H31" s="18"/>
      <c r="I31" s="18"/>
      <c r="J31" s="18"/>
      <c r="K31" s="18"/>
      <c r="L31" s="18"/>
      <c r="M31" s="18"/>
      <c r="N31" s="18"/>
      <c r="O31" s="18"/>
      <c r="P31" s="17"/>
      <c r="Q31" s="17"/>
    </row>
    <row r="32" spans="1:17" s="16" customFormat="1" ht="31.5" customHeight="1">
      <c r="A32" s="128" t="s">
        <v>159</v>
      </c>
      <c r="B32" s="128"/>
      <c r="C32" s="128"/>
      <c r="D32" s="128"/>
      <c r="E32" s="128"/>
      <c r="F32" s="128"/>
      <c r="G32" s="128"/>
      <c r="H32" s="128"/>
      <c r="I32" s="128"/>
      <c r="J32" s="128"/>
      <c r="K32" s="18"/>
      <c r="L32" s="18"/>
      <c r="M32" s="18"/>
      <c r="N32" s="18"/>
      <c r="O32" s="18"/>
      <c r="P32" s="17"/>
      <c r="Q32" s="17"/>
    </row>
    <row r="33" spans="1:17" s="16" customFormat="1" ht="26.25" thickBot="1">
      <c r="A33" s="27" t="s">
        <v>0</v>
      </c>
      <c r="B33" s="4" t="s">
        <v>2</v>
      </c>
      <c r="C33" s="4" t="s">
        <v>7</v>
      </c>
      <c r="D33" s="46" t="s">
        <v>88</v>
      </c>
      <c r="E33" s="46" t="s">
        <v>126</v>
      </c>
      <c r="F33" s="4" t="s">
        <v>78</v>
      </c>
      <c r="G33" s="4" t="s">
        <v>63</v>
      </c>
      <c r="H33" s="90"/>
      <c r="I33" s="163"/>
      <c r="J33" s="163"/>
      <c r="K33" s="5" t="s">
        <v>156</v>
      </c>
      <c r="L33" s="47"/>
      <c r="M33" s="6" t="s">
        <v>83</v>
      </c>
      <c r="N33" s="6" t="s">
        <v>84</v>
      </c>
      <c r="O33" s="29" t="s">
        <v>4</v>
      </c>
      <c r="P33" s="6" t="s">
        <v>160</v>
      </c>
      <c r="Q33" s="17"/>
    </row>
    <row r="34" spans="1:17" s="16" customFormat="1" ht="13.5" thickBot="1">
      <c r="A34" s="30">
        <v>1</v>
      </c>
      <c r="B34" s="48"/>
      <c r="C34" s="48"/>
      <c r="D34" s="48"/>
      <c r="E34" s="48"/>
      <c r="F34" s="48"/>
      <c r="G34" s="48"/>
      <c r="H34" s="91"/>
      <c r="I34" s="162"/>
      <c r="J34" s="162"/>
      <c r="K34" s="5"/>
      <c r="L34" s="28"/>
      <c r="M34" s="33">
        <f>1+LEN(K34)-LEN(SUBSTITUTE(K34,",",""))</f>
        <v>1</v>
      </c>
      <c r="N34" s="49">
        <f>LEN(B34)-LEN(SUBSTITUTE(B34,",",""))</f>
        <v>0</v>
      </c>
      <c r="O34" s="2">
        <f>IF(ISERROR(M34/N34),0,M34/N34)</f>
        <v>0</v>
      </c>
      <c r="P34" s="19">
        <f>5*O34</f>
        <v>0</v>
      </c>
      <c r="Q34" s="17"/>
    </row>
    <row r="35" spans="1:17" s="16" customFormat="1" ht="13.5" thickBot="1">
      <c r="A35" s="35"/>
      <c r="B35" s="50"/>
      <c r="C35" s="50"/>
      <c r="D35" s="50"/>
      <c r="E35" s="50"/>
      <c r="F35" s="50"/>
      <c r="G35" s="50"/>
      <c r="H35" s="92"/>
      <c r="I35" s="162"/>
      <c r="J35" s="162"/>
      <c r="K35" s="69"/>
      <c r="L35" s="28"/>
      <c r="M35" s="33">
        <f>1+LEN(K35)-LEN(SUBSTITUTE(K35,",",""))</f>
        <v>1</v>
      </c>
      <c r="N35" s="49">
        <f>LEN(B35)-LEN(SUBSTITUTE(B35,",",""))</f>
        <v>0</v>
      </c>
      <c r="O35" s="2">
        <f>IF(ISERROR(M35/N35),0,M35/N35)</f>
        <v>0</v>
      </c>
      <c r="P35" s="19">
        <f>5*O35</f>
        <v>0</v>
      </c>
      <c r="Q35" s="17"/>
    </row>
    <row r="36" spans="1:17" s="16" customFormat="1" ht="12.75">
      <c r="A36" s="35"/>
      <c r="B36" s="50"/>
      <c r="C36" s="50"/>
      <c r="D36" s="50"/>
      <c r="E36" s="50"/>
      <c r="F36" s="50"/>
      <c r="G36" s="50"/>
      <c r="H36" s="92"/>
      <c r="I36" s="162"/>
      <c r="J36" s="162"/>
      <c r="K36" s="69"/>
      <c r="L36" s="44"/>
      <c r="M36" s="37">
        <f>1+LEN(K36)-LEN(SUBSTITUTE(K36,",",""))</f>
        <v>1</v>
      </c>
      <c r="N36" s="51">
        <f>LEN(B36)-LEN(SUBSTITUTE(B36,",",""))</f>
        <v>0</v>
      </c>
      <c r="O36" s="3">
        <f>IF(ISERROR(M36/N36),0,M36/N36)</f>
        <v>0</v>
      </c>
      <c r="P36" s="19">
        <f>5*O36</f>
        <v>0</v>
      </c>
      <c r="Q36" s="17"/>
    </row>
    <row r="37" spans="1:17" s="16" customFormat="1" ht="12.75">
      <c r="A37" s="123" t="s">
        <v>5</v>
      </c>
      <c r="B37" s="123"/>
      <c r="C37" s="123"/>
      <c r="D37" s="123"/>
      <c r="E37" s="123"/>
      <c r="F37" s="123"/>
      <c r="G37" s="123"/>
      <c r="H37" s="123"/>
      <c r="I37" s="123"/>
      <c r="J37" s="123"/>
      <c r="K37" s="123"/>
      <c r="L37" s="123"/>
      <c r="M37" s="123"/>
      <c r="N37" s="123"/>
      <c r="O37" s="123"/>
      <c r="P37" s="19">
        <f>SUM(P34:P36)</f>
        <v>0</v>
      </c>
      <c r="Q37" s="17"/>
    </row>
    <row r="38" spans="1:17" s="16" customFormat="1" ht="12.75">
      <c r="A38" s="18"/>
      <c r="B38" s="18"/>
      <c r="C38" s="18"/>
      <c r="D38" s="18"/>
      <c r="E38" s="18"/>
      <c r="F38" s="18"/>
      <c r="G38" s="18"/>
      <c r="H38" s="18"/>
      <c r="I38" s="18"/>
      <c r="J38" s="18"/>
      <c r="K38" s="18"/>
      <c r="L38" s="18"/>
      <c r="M38" s="18"/>
      <c r="N38" s="18"/>
      <c r="O38" s="18"/>
      <c r="P38" s="17"/>
      <c r="Q38" s="17"/>
    </row>
    <row r="39" spans="1:17" s="16" customFormat="1" ht="12.75">
      <c r="A39" s="18"/>
      <c r="B39" s="18"/>
      <c r="C39" s="18"/>
      <c r="D39" s="18"/>
      <c r="E39" s="18"/>
      <c r="F39" s="18"/>
      <c r="G39" s="18"/>
      <c r="H39" s="18"/>
      <c r="I39" s="18"/>
      <c r="J39" s="18"/>
      <c r="K39" s="18"/>
      <c r="L39" s="18"/>
      <c r="M39" s="18"/>
      <c r="N39" s="18"/>
      <c r="O39" s="18"/>
      <c r="P39" s="17"/>
      <c r="Q39" s="17"/>
    </row>
    <row r="40" spans="1:17" s="16" customFormat="1" ht="28.5" customHeight="1">
      <c r="A40" s="164" t="s">
        <v>161</v>
      </c>
      <c r="B40" s="164"/>
      <c r="C40" s="164"/>
      <c r="D40" s="164"/>
      <c r="E40" s="164"/>
      <c r="F40" s="164"/>
      <c r="G40" s="164"/>
      <c r="H40" s="164"/>
      <c r="I40" s="164"/>
      <c r="J40" s="164"/>
      <c r="Q40" s="17"/>
    </row>
    <row r="41" spans="1:17" s="16" customFormat="1" ht="26.25" thickBot="1">
      <c r="A41" s="27" t="s">
        <v>0</v>
      </c>
      <c r="B41" s="4" t="s">
        <v>2</v>
      </c>
      <c r="C41" s="4" t="s">
        <v>7</v>
      </c>
      <c r="D41" s="95"/>
      <c r="E41" s="46" t="s">
        <v>126</v>
      </c>
      <c r="F41" s="4" t="s">
        <v>212</v>
      </c>
      <c r="G41" s="4" t="s">
        <v>63</v>
      </c>
      <c r="H41" s="90"/>
      <c r="I41" s="163"/>
      <c r="J41" s="163"/>
      <c r="K41" s="5" t="s">
        <v>156</v>
      </c>
      <c r="L41" s="18"/>
      <c r="M41" s="6" t="s">
        <v>83</v>
      </c>
      <c r="N41" s="6" t="s">
        <v>84</v>
      </c>
      <c r="O41" s="29" t="s">
        <v>4</v>
      </c>
      <c r="P41" s="6" t="s">
        <v>160</v>
      </c>
      <c r="Q41" s="17"/>
    </row>
    <row r="42" spans="1:17" s="16" customFormat="1" ht="13.5" thickBot="1">
      <c r="A42" s="30">
        <v>1</v>
      </c>
      <c r="B42" s="48"/>
      <c r="C42" s="48"/>
      <c r="D42" s="96"/>
      <c r="E42" s="48"/>
      <c r="F42" s="48"/>
      <c r="G42" s="48"/>
      <c r="H42" s="93"/>
      <c r="I42" s="160"/>
      <c r="J42" s="160"/>
      <c r="K42" s="5"/>
      <c r="L42" s="28"/>
      <c r="M42" s="33">
        <f>1+LEN(K42)-LEN(SUBSTITUTE(K42,",",""))</f>
        <v>1</v>
      </c>
      <c r="N42" s="49">
        <f>LEN(B42)-LEN(SUBSTITUTE(B42,",",""))</f>
        <v>0</v>
      </c>
      <c r="O42" s="2">
        <f>IF(ISERROR(M42/N42),0,M42/N42)</f>
        <v>0</v>
      </c>
      <c r="P42" s="19">
        <f>5*O42</f>
        <v>0</v>
      </c>
      <c r="Q42" s="17"/>
    </row>
    <row r="43" spans="1:17" s="16" customFormat="1" ht="13.5" thickBot="1">
      <c r="A43" s="35"/>
      <c r="B43" s="50"/>
      <c r="C43" s="50"/>
      <c r="D43" s="97"/>
      <c r="E43" s="50"/>
      <c r="F43" s="50"/>
      <c r="G43" s="50"/>
      <c r="H43" s="94"/>
      <c r="I43" s="160"/>
      <c r="J43" s="160"/>
      <c r="K43" s="69"/>
      <c r="L43" s="28"/>
      <c r="M43" s="33">
        <f>1+LEN(K43)-LEN(SUBSTITUTE(K43,",",""))</f>
        <v>1</v>
      </c>
      <c r="N43" s="49">
        <f>LEN(B43)-LEN(SUBSTITUTE(B43,",",""))</f>
        <v>0</v>
      </c>
      <c r="O43" s="2">
        <f>IF(ISERROR(M43/N43),0,M43/N43)</f>
        <v>0</v>
      </c>
      <c r="P43" s="19">
        <f>5*O43</f>
        <v>0</v>
      </c>
      <c r="Q43" s="17"/>
    </row>
    <row r="44" spans="1:17" s="16" customFormat="1" ht="12.75">
      <c r="A44" s="35"/>
      <c r="B44" s="50"/>
      <c r="C44" s="50"/>
      <c r="D44" s="97"/>
      <c r="E44" s="50"/>
      <c r="F44" s="50"/>
      <c r="G44" s="50"/>
      <c r="H44" s="94"/>
      <c r="I44" s="160"/>
      <c r="J44" s="160"/>
      <c r="K44" s="69"/>
      <c r="L44" s="44"/>
      <c r="M44" s="37">
        <f>1+LEN(K44)-LEN(SUBSTITUTE(K44,",",""))</f>
        <v>1</v>
      </c>
      <c r="N44" s="51">
        <f>LEN(B44)-LEN(SUBSTITUTE(B44,",",""))</f>
        <v>0</v>
      </c>
      <c r="O44" s="3">
        <f>IF(ISERROR(M44/N44),0,M44/N44)</f>
        <v>0</v>
      </c>
      <c r="P44" s="19">
        <f>5*O44</f>
        <v>0</v>
      </c>
      <c r="Q44" s="17"/>
    </row>
    <row r="45" spans="1:17" s="16" customFormat="1" ht="12.75">
      <c r="A45" s="123" t="s">
        <v>5</v>
      </c>
      <c r="B45" s="123"/>
      <c r="C45" s="123"/>
      <c r="D45" s="123"/>
      <c r="E45" s="123"/>
      <c r="F45" s="123"/>
      <c r="G45" s="123"/>
      <c r="H45" s="123"/>
      <c r="I45" s="123"/>
      <c r="J45" s="123"/>
      <c r="K45" s="123"/>
      <c r="L45" s="123"/>
      <c r="M45" s="123"/>
      <c r="N45" s="123"/>
      <c r="O45" s="123"/>
      <c r="P45" s="19">
        <f>SUM(P42:P44)</f>
        <v>0</v>
      </c>
      <c r="Q45" s="17"/>
    </row>
    <row r="46" spans="1:17" s="16" customFormat="1" ht="12.75">
      <c r="A46" s="18"/>
      <c r="B46" s="18"/>
      <c r="C46" s="18"/>
      <c r="D46" s="18"/>
      <c r="E46" s="18"/>
      <c r="F46" s="18"/>
      <c r="G46" s="18"/>
      <c r="H46" s="18"/>
      <c r="I46" s="18"/>
      <c r="J46" s="18"/>
      <c r="K46" s="18"/>
      <c r="L46" s="18"/>
      <c r="M46" s="18"/>
      <c r="N46" s="18"/>
      <c r="O46" s="18"/>
      <c r="P46" s="17"/>
      <c r="Q46" s="17"/>
    </row>
    <row r="47" spans="1:17" s="16" customFormat="1" ht="12.75">
      <c r="A47" s="18"/>
      <c r="B47" s="18"/>
      <c r="C47" s="18"/>
      <c r="D47" s="18"/>
      <c r="E47" s="18"/>
      <c r="F47" s="18"/>
      <c r="G47" s="18"/>
      <c r="H47" s="18"/>
      <c r="I47" s="18"/>
      <c r="J47" s="18"/>
      <c r="K47" s="18"/>
      <c r="L47" s="18"/>
      <c r="M47" s="18"/>
      <c r="N47" s="18"/>
      <c r="O47" s="18"/>
      <c r="P47" s="17"/>
      <c r="Q47" s="17"/>
    </row>
    <row r="48" spans="1:17" s="16" customFormat="1" ht="12.75">
      <c r="A48" s="18"/>
      <c r="B48" s="18"/>
      <c r="C48" s="18"/>
      <c r="D48" s="18"/>
      <c r="E48" s="18"/>
      <c r="F48" s="18"/>
      <c r="G48" s="18"/>
      <c r="H48" s="18"/>
      <c r="I48" s="18"/>
      <c r="J48" s="18"/>
      <c r="K48" s="18"/>
      <c r="L48" s="18"/>
      <c r="M48" s="18"/>
      <c r="N48" s="18"/>
      <c r="O48" s="18"/>
      <c r="P48" s="17"/>
      <c r="Q48" s="17"/>
    </row>
    <row r="50" spans="1:10" ht="19.5" customHeight="1">
      <c r="A50" s="118" t="s">
        <v>198</v>
      </c>
      <c r="B50" s="118"/>
      <c r="C50" s="118"/>
      <c r="D50" s="118"/>
      <c r="E50" s="118"/>
      <c r="F50" s="118"/>
      <c r="G50" s="118"/>
      <c r="H50" s="118"/>
      <c r="I50" s="118"/>
      <c r="J50" s="118"/>
    </row>
    <row r="51" spans="1:17" ht="77.25" thickBot="1">
      <c r="A51" s="27" t="s">
        <v>15</v>
      </c>
      <c r="B51" s="4" t="s">
        <v>2</v>
      </c>
      <c r="C51" s="4" t="s">
        <v>7</v>
      </c>
      <c r="D51" s="4" t="s">
        <v>124</v>
      </c>
      <c r="E51" s="4" t="s">
        <v>78</v>
      </c>
      <c r="F51" s="52" t="s">
        <v>211</v>
      </c>
      <c r="G51" s="4" t="s">
        <v>125</v>
      </c>
      <c r="H51" s="4" t="s">
        <v>63</v>
      </c>
      <c r="I51" s="98"/>
      <c r="J51" s="1" t="s">
        <v>103</v>
      </c>
      <c r="K51" s="5" t="s">
        <v>156</v>
      </c>
      <c r="L51" s="27"/>
      <c r="M51" s="6" t="s">
        <v>83</v>
      </c>
      <c r="N51" s="6" t="s">
        <v>84</v>
      </c>
      <c r="O51" s="6" t="s">
        <v>4</v>
      </c>
      <c r="P51" s="6" t="s">
        <v>100</v>
      </c>
      <c r="Q51" s="6" t="s">
        <v>101</v>
      </c>
    </row>
    <row r="52" spans="1:17" ht="13.5" thickBot="1">
      <c r="A52" s="30">
        <v>1</v>
      </c>
      <c r="B52" s="31"/>
      <c r="C52" s="31"/>
      <c r="D52" s="31"/>
      <c r="E52" s="31"/>
      <c r="F52" s="31"/>
      <c r="G52" s="31"/>
      <c r="H52" s="31"/>
      <c r="I52" s="98"/>
      <c r="J52" s="10"/>
      <c r="K52" s="5"/>
      <c r="L52" s="28"/>
      <c r="M52" s="33">
        <f>1+LEN(K52)-LEN(SUBSTITUTE(K52,",",""))</f>
        <v>1</v>
      </c>
      <c r="N52" s="49">
        <f>LEN(B52)-LEN(SUBSTITUTE(B52,",",""))</f>
        <v>0</v>
      </c>
      <c r="O52" s="2">
        <f>IF(ISERROR(M52/N52),0,M52/N52)</f>
        <v>0</v>
      </c>
      <c r="P52" s="19">
        <f>(10+J52)*O52</f>
        <v>0</v>
      </c>
      <c r="Q52" s="2">
        <f>J52*O52</f>
        <v>0</v>
      </c>
    </row>
    <row r="53" spans="1:17" ht="13.5" thickBot="1">
      <c r="A53" s="30"/>
      <c r="B53" s="31"/>
      <c r="C53" s="31"/>
      <c r="D53" s="31"/>
      <c r="E53" s="31"/>
      <c r="F53" s="31"/>
      <c r="G53" s="31"/>
      <c r="H53" s="31"/>
      <c r="I53" s="98"/>
      <c r="J53" s="10"/>
      <c r="K53" s="5"/>
      <c r="L53" s="28"/>
      <c r="M53" s="33">
        <f>1+LEN(K53)-LEN(SUBSTITUTE(K53,",",""))</f>
        <v>1</v>
      </c>
      <c r="N53" s="49">
        <f>LEN(B53)-LEN(SUBSTITUTE(B53,",",""))</f>
        <v>0</v>
      </c>
      <c r="O53" s="2">
        <f>IF(ISERROR(M53/N53),0,M53/N53)</f>
        <v>0</v>
      </c>
      <c r="P53" s="19">
        <f>(10+J53)*O53</f>
        <v>0</v>
      </c>
      <c r="Q53" s="2">
        <f>J53*O53</f>
        <v>0</v>
      </c>
    </row>
    <row r="54" spans="1:17" ht="12.75">
      <c r="A54" s="35"/>
      <c r="B54" s="36"/>
      <c r="C54" s="36"/>
      <c r="D54" s="36"/>
      <c r="E54" s="36"/>
      <c r="F54" s="36"/>
      <c r="G54" s="36"/>
      <c r="H54" s="36"/>
      <c r="I54" s="99"/>
      <c r="J54" s="11"/>
      <c r="K54" s="69"/>
      <c r="L54" s="28"/>
      <c r="M54" s="37">
        <f>1+LEN(K54)-LEN(SUBSTITUTE(K54,",",""))</f>
        <v>1</v>
      </c>
      <c r="N54" s="51">
        <f>LEN(B54)-LEN(SUBSTITUTE(B54,",",""))</f>
        <v>0</v>
      </c>
      <c r="O54" s="3">
        <f>IF(ISERROR(M54/N54),0,M54/N54)</f>
        <v>0</v>
      </c>
      <c r="P54" s="19">
        <f>(10+J54)*O54</f>
        <v>0</v>
      </c>
      <c r="Q54" s="2">
        <f>J54*O54</f>
        <v>0</v>
      </c>
    </row>
    <row r="55" spans="1:17" ht="12.75" customHeight="1">
      <c r="A55" s="123" t="s">
        <v>5</v>
      </c>
      <c r="B55" s="123"/>
      <c r="C55" s="123"/>
      <c r="D55" s="123"/>
      <c r="E55" s="123"/>
      <c r="F55" s="123"/>
      <c r="G55" s="123"/>
      <c r="H55" s="123"/>
      <c r="I55" s="123"/>
      <c r="J55" s="123"/>
      <c r="K55" s="123"/>
      <c r="L55" s="123"/>
      <c r="M55" s="123"/>
      <c r="N55" s="123"/>
      <c r="O55" s="19"/>
      <c r="P55" s="2">
        <f>SUM(P52:P54)</f>
        <v>0</v>
      </c>
      <c r="Q55" s="2">
        <f>SUM(Q52:Q54)</f>
        <v>0</v>
      </c>
    </row>
    <row r="57" spans="1:11" ht="29.25" customHeight="1">
      <c r="A57" s="127" t="s">
        <v>213</v>
      </c>
      <c r="B57" s="127"/>
      <c r="C57" s="127"/>
      <c r="D57" s="127"/>
      <c r="E57" s="127"/>
      <c r="F57" s="127"/>
      <c r="G57" s="127"/>
      <c r="H57" s="127"/>
      <c r="I57" s="127"/>
      <c r="J57" s="155"/>
      <c r="K57" s="155"/>
    </row>
    <row r="58" spans="1:16" ht="26.25" thickBot="1">
      <c r="A58" s="27" t="s">
        <v>0</v>
      </c>
      <c r="B58" s="100" t="s">
        <v>2</v>
      </c>
      <c r="C58" s="101" t="s">
        <v>8</v>
      </c>
      <c r="D58" s="102" t="s">
        <v>132</v>
      </c>
      <c r="E58" s="100" t="s">
        <v>134</v>
      </c>
      <c r="F58" s="100" t="s">
        <v>1</v>
      </c>
      <c r="G58" s="100" t="s">
        <v>131</v>
      </c>
      <c r="H58" s="100" t="s">
        <v>133</v>
      </c>
      <c r="I58" s="100" t="s">
        <v>150</v>
      </c>
      <c r="J58" s="100" t="s">
        <v>64</v>
      </c>
      <c r="K58" s="5" t="s">
        <v>156</v>
      </c>
      <c r="L58" s="27"/>
      <c r="M58" s="29" t="s">
        <v>83</v>
      </c>
      <c r="N58" s="6" t="s">
        <v>84</v>
      </c>
      <c r="O58" s="29" t="s">
        <v>4</v>
      </c>
      <c r="P58" s="6" t="s">
        <v>45</v>
      </c>
    </row>
    <row r="59" spans="1:16" ht="13.5" thickBot="1">
      <c r="A59" s="30">
        <v>1</v>
      </c>
      <c r="B59" s="103"/>
      <c r="C59" s="103"/>
      <c r="D59" s="103"/>
      <c r="E59" s="103"/>
      <c r="F59" s="103"/>
      <c r="G59" s="103"/>
      <c r="H59" s="103"/>
      <c r="I59" s="103"/>
      <c r="J59" s="103"/>
      <c r="K59" s="5"/>
      <c r="L59" s="28"/>
      <c r="M59" s="33">
        <f>1+LEN(K59)-LEN(SUBSTITUTE(K59,",",""))</f>
        <v>1</v>
      </c>
      <c r="N59" s="49">
        <f>LEN(B59)-LEN(SUBSTITUTE(B59,",",""))</f>
        <v>0</v>
      </c>
      <c r="O59" s="2">
        <f>IF(ISERROR(M59/N59),0,M59/N59)</f>
        <v>0</v>
      </c>
      <c r="P59" s="2">
        <f>2*O59</f>
        <v>0</v>
      </c>
    </row>
    <row r="60" spans="1:16" ht="13.5" thickBot="1">
      <c r="A60" s="30"/>
      <c r="B60" s="103"/>
      <c r="C60" s="103"/>
      <c r="D60" s="103"/>
      <c r="E60" s="103"/>
      <c r="F60" s="103"/>
      <c r="G60" s="103"/>
      <c r="H60" s="103"/>
      <c r="I60" s="103"/>
      <c r="J60" s="103"/>
      <c r="K60" s="5"/>
      <c r="L60" s="28"/>
      <c r="M60" s="33">
        <f>1+LEN(K60)-LEN(SUBSTITUTE(K60,",",""))</f>
        <v>1</v>
      </c>
      <c r="N60" s="49">
        <f>LEN(B60)-LEN(SUBSTITUTE(B60,",",""))</f>
        <v>0</v>
      </c>
      <c r="O60" s="2">
        <f>IF(ISERROR(M60/N60),0,M60/N60)</f>
        <v>0</v>
      </c>
      <c r="P60" s="2">
        <f>2*O60</f>
        <v>0</v>
      </c>
    </row>
    <row r="61" spans="1:16" ht="12.75">
      <c r="A61" s="35"/>
      <c r="B61" s="104"/>
      <c r="C61" s="104"/>
      <c r="D61" s="104"/>
      <c r="E61" s="104"/>
      <c r="F61" s="104"/>
      <c r="G61" s="104"/>
      <c r="H61" s="104"/>
      <c r="I61" s="104"/>
      <c r="J61" s="104"/>
      <c r="K61" s="5"/>
      <c r="L61" s="28"/>
      <c r="M61" s="37">
        <f>1+LEN(K61)-LEN(SUBSTITUTE(K61,",",""))</f>
        <v>1</v>
      </c>
      <c r="N61" s="51">
        <f>LEN(B61)-LEN(SUBSTITUTE(B61,",",""))</f>
        <v>0</v>
      </c>
      <c r="O61" s="3">
        <f>IF(ISERROR(M61/N61),0,M61/N61)</f>
        <v>0</v>
      </c>
      <c r="P61" s="3">
        <f>2*O61</f>
        <v>0</v>
      </c>
    </row>
    <row r="62" spans="1:16" ht="12.75">
      <c r="A62" s="124" t="s">
        <v>5</v>
      </c>
      <c r="B62" s="125"/>
      <c r="C62" s="125"/>
      <c r="D62" s="125"/>
      <c r="E62" s="125"/>
      <c r="F62" s="125"/>
      <c r="G62" s="125"/>
      <c r="H62" s="125"/>
      <c r="I62" s="125"/>
      <c r="J62" s="125"/>
      <c r="K62" s="125"/>
      <c r="L62" s="125"/>
      <c r="M62" s="125"/>
      <c r="N62" s="125"/>
      <c r="O62" s="126"/>
      <c r="P62" s="2">
        <f>SUM(P59:P61)</f>
        <v>0</v>
      </c>
    </row>
    <row r="64" spans="1:11" ht="21" customHeight="1">
      <c r="A64" s="119" t="s">
        <v>214</v>
      </c>
      <c r="B64" s="119"/>
      <c r="C64" s="119"/>
      <c r="D64" s="119"/>
      <c r="E64" s="119"/>
      <c r="F64" s="119"/>
      <c r="G64" s="119"/>
      <c r="H64" s="119"/>
      <c r="I64" s="119"/>
      <c r="K64" s="53"/>
    </row>
    <row r="65" spans="1:16" s="26" customFormat="1" ht="39" thickBot="1">
      <c r="A65" s="54" t="s">
        <v>25</v>
      </c>
      <c r="B65" s="105" t="s">
        <v>2</v>
      </c>
      <c r="C65" s="105" t="s">
        <v>132</v>
      </c>
      <c r="D65" s="31" t="s">
        <v>85</v>
      </c>
      <c r="E65" s="105" t="s">
        <v>151</v>
      </c>
      <c r="F65" s="105" t="s">
        <v>130</v>
      </c>
      <c r="G65" s="105" t="s">
        <v>131</v>
      </c>
      <c r="H65" s="105" t="s">
        <v>152</v>
      </c>
      <c r="I65" s="105" t="s">
        <v>86</v>
      </c>
      <c r="J65" s="55" t="s">
        <v>97</v>
      </c>
      <c r="K65" s="5" t="s">
        <v>156</v>
      </c>
      <c r="L65" s="56" t="s">
        <v>96</v>
      </c>
      <c r="M65" s="6" t="s">
        <v>83</v>
      </c>
      <c r="N65" s="6" t="s">
        <v>84</v>
      </c>
      <c r="O65" s="6" t="s">
        <v>4</v>
      </c>
      <c r="P65" s="20" t="s">
        <v>65</v>
      </c>
    </row>
    <row r="66" spans="1:16" ht="13.5" thickBot="1">
      <c r="A66" s="27"/>
      <c r="B66" s="31"/>
      <c r="C66" s="31"/>
      <c r="D66" s="31"/>
      <c r="E66" s="31"/>
      <c r="F66" s="31"/>
      <c r="G66" s="31"/>
      <c r="H66" s="31"/>
      <c r="I66" s="57"/>
      <c r="J66" s="32"/>
      <c r="K66" s="88"/>
      <c r="L66" s="2">
        <f>IF(ISERROR(I66/J66),0,i48jK48)</f>
        <v>0</v>
      </c>
      <c r="M66" s="58">
        <f>1+LEN(L66)-LEN(SUBSTITUTE(L66,",",""))</f>
        <v>1</v>
      </c>
      <c r="N66" s="49">
        <f>LEN(B66)-LEN(SUBSTITUTE(B66,",",""))</f>
        <v>0</v>
      </c>
      <c r="O66" s="2">
        <f>IF(ISERROR(M66/N66),0,M66/N66)</f>
        <v>0</v>
      </c>
      <c r="P66" s="2">
        <f>13*K66*O66</f>
        <v>0</v>
      </c>
    </row>
    <row r="67" spans="1:16" ht="13.5" thickBot="1">
      <c r="A67" s="27"/>
      <c r="B67" s="31"/>
      <c r="C67" s="31"/>
      <c r="D67" s="31"/>
      <c r="E67" s="31"/>
      <c r="F67" s="31"/>
      <c r="G67" s="31"/>
      <c r="H67" s="31"/>
      <c r="I67" s="57"/>
      <c r="J67" s="32"/>
      <c r="K67" s="88"/>
      <c r="L67" s="2">
        <f>IF(ISERROR(I67/J67),0,i48jK48)</f>
        <v>0</v>
      </c>
      <c r="M67" s="58">
        <f>1+LEN(L67)-LEN(SUBSTITUTE(L67,",",""))</f>
        <v>1</v>
      </c>
      <c r="N67" s="49">
        <f>LEN(B67)-LEN(SUBSTITUTE(B67,",",""))</f>
        <v>0</v>
      </c>
      <c r="O67" s="2">
        <f>IF(ISERROR(M67/N67),0,M67/N67)</f>
        <v>0</v>
      </c>
      <c r="P67" s="2">
        <f>13*K67*O67</f>
        <v>0</v>
      </c>
    </row>
    <row r="68" spans="1:16" ht="12.75">
      <c r="A68" s="59"/>
      <c r="B68" s="36"/>
      <c r="C68" s="36"/>
      <c r="D68" s="36"/>
      <c r="E68" s="36"/>
      <c r="F68" s="36"/>
      <c r="G68" s="36"/>
      <c r="H68" s="36"/>
      <c r="I68" s="60"/>
      <c r="J68" s="45"/>
      <c r="K68" s="89"/>
      <c r="L68" s="2">
        <f>IF(ISERROR(I68/J68),0,i48jK48)</f>
        <v>0</v>
      </c>
      <c r="M68" s="61">
        <f>1+LEN(L68)-LEN(SUBSTITUTE(L68,",",""))</f>
        <v>1</v>
      </c>
      <c r="N68" s="51">
        <f>LEN(B68)-LEN(SUBSTITUTE(B68,",",""))</f>
        <v>0</v>
      </c>
      <c r="O68" s="3">
        <f>IF(ISERROR(M68/N68),0,M68/N68)</f>
        <v>0</v>
      </c>
      <c r="P68" s="2">
        <f>13*K68*O68</f>
        <v>0</v>
      </c>
    </row>
    <row r="69" spans="1:16" ht="12.75">
      <c r="A69" s="123" t="s">
        <v>5</v>
      </c>
      <c r="B69" s="123"/>
      <c r="C69" s="123"/>
      <c r="D69" s="123"/>
      <c r="E69" s="123"/>
      <c r="F69" s="123"/>
      <c r="G69" s="123"/>
      <c r="H69" s="123"/>
      <c r="I69" s="123"/>
      <c r="J69" s="123"/>
      <c r="K69" s="123"/>
      <c r="L69" s="123"/>
      <c r="M69" s="123"/>
      <c r="N69" s="123"/>
      <c r="O69" s="123"/>
      <c r="P69" s="2">
        <f>SUM(P66:P68)</f>
        <v>0</v>
      </c>
    </row>
    <row r="71" spans="1:9" ht="18.75" customHeight="1">
      <c r="A71" s="119" t="s">
        <v>189</v>
      </c>
      <c r="B71" s="119"/>
      <c r="C71" s="119"/>
      <c r="D71" s="119"/>
      <c r="E71" s="119"/>
      <c r="F71" s="119"/>
      <c r="G71" s="119"/>
      <c r="H71" s="119"/>
      <c r="I71" s="119"/>
    </row>
    <row r="72" spans="1:21" ht="25.5">
      <c r="A72" s="27" t="s">
        <v>0</v>
      </c>
      <c r="B72" s="62" t="s">
        <v>136</v>
      </c>
      <c r="C72" s="63" t="s">
        <v>66</v>
      </c>
      <c r="D72" s="129"/>
      <c r="E72" s="130"/>
      <c r="F72" s="130"/>
      <c r="G72" s="130"/>
      <c r="H72" s="130"/>
      <c r="I72" s="130"/>
      <c r="J72" s="130"/>
      <c r="K72" s="130"/>
      <c r="L72" s="130"/>
      <c r="M72" s="130"/>
      <c r="N72" s="130"/>
      <c r="O72" s="131"/>
      <c r="P72" s="6" t="s">
        <v>87</v>
      </c>
      <c r="Q72" s="64"/>
      <c r="R72" s="64"/>
      <c r="S72" s="64"/>
      <c r="T72" s="64"/>
      <c r="U72" s="64"/>
    </row>
    <row r="73" spans="1:21" ht="12.75">
      <c r="A73" s="30">
        <v>1</v>
      </c>
      <c r="B73" s="62"/>
      <c r="C73" s="65"/>
      <c r="D73" s="139"/>
      <c r="E73" s="140"/>
      <c r="F73" s="140"/>
      <c r="G73" s="140"/>
      <c r="H73" s="140"/>
      <c r="I73" s="140"/>
      <c r="J73" s="140"/>
      <c r="K73" s="140"/>
      <c r="L73" s="140"/>
      <c r="M73" s="140"/>
      <c r="N73" s="140"/>
      <c r="O73" s="141"/>
      <c r="P73" s="21">
        <f>1*C73</f>
        <v>0</v>
      </c>
      <c r="Q73" s="64"/>
      <c r="R73" s="64"/>
      <c r="S73" s="64"/>
      <c r="T73" s="64"/>
      <c r="U73" s="64"/>
    </row>
    <row r="74" spans="1:21" ht="12.75">
      <c r="A74" s="30"/>
      <c r="B74" s="62"/>
      <c r="C74" s="65"/>
      <c r="D74" s="139"/>
      <c r="E74" s="140"/>
      <c r="F74" s="140"/>
      <c r="G74" s="140"/>
      <c r="H74" s="140"/>
      <c r="I74" s="140"/>
      <c r="J74" s="140"/>
      <c r="K74" s="140"/>
      <c r="L74" s="140"/>
      <c r="M74" s="140"/>
      <c r="N74" s="140"/>
      <c r="O74" s="141"/>
      <c r="P74" s="21">
        <f>1*C74</f>
        <v>0</v>
      </c>
      <c r="Q74" s="64"/>
      <c r="R74" s="64"/>
      <c r="S74" s="64"/>
      <c r="T74" s="64"/>
      <c r="U74" s="64"/>
    </row>
    <row r="75" spans="1:21" ht="12.75">
      <c r="A75" s="30"/>
      <c r="B75" s="62"/>
      <c r="C75" s="65"/>
      <c r="D75" s="139"/>
      <c r="E75" s="140"/>
      <c r="F75" s="140"/>
      <c r="G75" s="140"/>
      <c r="H75" s="140"/>
      <c r="I75" s="140"/>
      <c r="J75" s="140"/>
      <c r="K75" s="140"/>
      <c r="L75" s="140"/>
      <c r="M75" s="140"/>
      <c r="N75" s="140"/>
      <c r="O75" s="141"/>
      <c r="P75" s="21">
        <f>1*C75</f>
        <v>0</v>
      </c>
      <c r="Q75" s="64"/>
      <c r="R75" s="64"/>
      <c r="S75" s="64"/>
      <c r="T75" s="64"/>
      <c r="U75" s="64"/>
    </row>
    <row r="76" spans="1:16" ht="12.75">
      <c r="A76" s="123" t="s">
        <v>5</v>
      </c>
      <c r="B76" s="123"/>
      <c r="C76" s="123"/>
      <c r="D76" s="123"/>
      <c r="E76" s="123"/>
      <c r="F76" s="123"/>
      <c r="G76" s="123"/>
      <c r="H76" s="123"/>
      <c r="I76" s="123"/>
      <c r="J76" s="123"/>
      <c r="K76" s="123"/>
      <c r="L76" s="123"/>
      <c r="M76" s="123"/>
      <c r="N76" s="123"/>
      <c r="O76" s="123"/>
      <c r="P76" s="21">
        <f>SUM(P73:P75)</f>
        <v>0</v>
      </c>
    </row>
    <row r="77" spans="5:9" ht="12.75">
      <c r="E77" s="26"/>
      <c r="F77" s="26"/>
      <c r="G77" s="26"/>
      <c r="H77" s="26"/>
      <c r="I77" s="26"/>
    </row>
    <row r="78" spans="1:5" ht="45.75" customHeight="1">
      <c r="A78" s="119" t="s">
        <v>137</v>
      </c>
      <c r="B78" s="119"/>
      <c r="C78" s="119"/>
      <c r="D78" s="119"/>
      <c r="E78" s="119"/>
    </row>
    <row r="80" spans="1:10" ht="32.25" customHeight="1">
      <c r="A80" s="119" t="s">
        <v>162</v>
      </c>
      <c r="B80" s="119"/>
      <c r="C80" s="119"/>
      <c r="D80" s="119"/>
      <c r="E80" s="119"/>
      <c r="F80" s="119"/>
      <c r="G80" s="119"/>
      <c r="H80" s="119"/>
      <c r="I80" s="119"/>
      <c r="J80" s="119"/>
    </row>
    <row r="81" spans="1:21" ht="25.5">
      <c r="A81" s="27" t="s">
        <v>0</v>
      </c>
      <c r="B81" s="62" t="s">
        <v>136</v>
      </c>
      <c r="C81" s="63" t="s">
        <v>66</v>
      </c>
      <c r="D81" s="129"/>
      <c r="E81" s="130"/>
      <c r="F81" s="130"/>
      <c r="G81" s="130"/>
      <c r="H81" s="130"/>
      <c r="I81" s="130"/>
      <c r="J81" s="130"/>
      <c r="K81" s="130"/>
      <c r="L81" s="130"/>
      <c r="M81" s="130"/>
      <c r="N81" s="130"/>
      <c r="O81" s="131"/>
      <c r="P81" s="6" t="s">
        <v>163</v>
      </c>
      <c r="Q81" s="64"/>
      <c r="R81" s="64"/>
      <c r="S81" s="64"/>
      <c r="T81" s="64"/>
      <c r="U81" s="64"/>
    </row>
    <row r="82" spans="1:21" ht="12.75">
      <c r="A82" s="30">
        <v>1</v>
      </c>
      <c r="B82" s="62"/>
      <c r="C82" s="65"/>
      <c r="D82" s="139"/>
      <c r="E82" s="140"/>
      <c r="F82" s="140"/>
      <c r="G82" s="140"/>
      <c r="H82" s="140"/>
      <c r="I82" s="140"/>
      <c r="J82" s="140"/>
      <c r="K82" s="140"/>
      <c r="L82" s="140"/>
      <c r="M82" s="140"/>
      <c r="N82" s="140"/>
      <c r="O82" s="141"/>
      <c r="P82" s="2">
        <f>0.2*C82</f>
        <v>0</v>
      </c>
      <c r="Q82" s="64"/>
      <c r="R82" s="64"/>
      <c r="S82" s="64"/>
      <c r="T82" s="64"/>
      <c r="U82" s="64"/>
    </row>
    <row r="83" spans="1:21" ht="12.75">
      <c r="A83" s="30"/>
      <c r="B83" s="62"/>
      <c r="C83" s="65"/>
      <c r="D83" s="139"/>
      <c r="E83" s="140"/>
      <c r="F83" s="140"/>
      <c r="G83" s="140"/>
      <c r="H83" s="140"/>
      <c r="I83" s="140"/>
      <c r="J83" s="140"/>
      <c r="K83" s="140"/>
      <c r="L83" s="140"/>
      <c r="M83" s="140"/>
      <c r="N83" s="140"/>
      <c r="O83" s="141"/>
      <c r="P83" s="2">
        <f>0.2*C83</f>
        <v>0</v>
      </c>
      <c r="Q83" s="64"/>
      <c r="R83" s="64"/>
      <c r="S83" s="64"/>
      <c r="T83" s="64"/>
      <c r="U83" s="64"/>
    </row>
    <row r="84" spans="1:21" ht="12.75">
      <c r="A84" s="30"/>
      <c r="B84" s="62"/>
      <c r="C84" s="65"/>
      <c r="D84" s="139"/>
      <c r="E84" s="140"/>
      <c r="F84" s="140"/>
      <c r="G84" s="140"/>
      <c r="H84" s="140"/>
      <c r="I84" s="140"/>
      <c r="J84" s="140"/>
      <c r="K84" s="140"/>
      <c r="L84" s="140"/>
      <c r="M84" s="140"/>
      <c r="N84" s="140"/>
      <c r="O84" s="141"/>
      <c r="P84" s="2">
        <f>0.2*C84</f>
        <v>0</v>
      </c>
      <c r="Q84" s="64"/>
      <c r="R84" s="64"/>
      <c r="S84" s="64"/>
      <c r="T84" s="64"/>
      <c r="U84" s="64"/>
    </row>
    <row r="85" spans="1:16" ht="12.75">
      <c r="A85" s="123" t="s">
        <v>5</v>
      </c>
      <c r="B85" s="123"/>
      <c r="C85" s="123"/>
      <c r="D85" s="123"/>
      <c r="E85" s="123"/>
      <c r="F85" s="123"/>
      <c r="G85" s="123"/>
      <c r="H85" s="123"/>
      <c r="I85" s="123"/>
      <c r="J85" s="123"/>
      <c r="K85" s="123"/>
      <c r="L85" s="123"/>
      <c r="M85" s="123"/>
      <c r="N85" s="123"/>
      <c r="O85" s="123"/>
      <c r="P85" s="2">
        <f>SUM(P82:P84)</f>
        <v>0</v>
      </c>
    </row>
    <row r="87" spans="1:9" ht="19.5" customHeight="1">
      <c r="A87" s="119" t="s">
        <v>215</v>
      </c>
      <c r="B87" s="119"/>
      <c r="C87" s="119"/>
      <c r="D87" s="119"/>
      <c r="E87" s="119"/>
      <c r="F87" s="119"/>
      <c r="G87" s="119"/>
      <c r="H87" s="119"/>
      <c r="I87" s="119"/>
    </row>
    <row r="88" spans="1:16" ht="36.75" customHeight="1">
      <c r="A88" s="64"/>
      <c r="B88" s="64"/>
      <c r="C88" s="64"/>
      <c r="D88" s="64"/>
      <c r="E88" s="64"/>
      <c r="G88" s="64"/>
      <c r="H88" s="64"/>
      <c r="I88" s="64"/>
      <c r="P88" s="6" t="s">
        <v>216</v>
      </c>
    </row>
    <row r="89" spans="1:16" ht="12.75">
      <c r="A89" s="134" t="s">
        <v>102</v>
      </c>
      <c r="B89" s="134"/>
      <c r="C89" s="134"/>
      <c r="D89" s="134"/>
      <c r="E89" s="134"/>
      <c r="F89" s="134"/>
      <c r="G89" s="134"/>
      <c r="H89" s="134"/>
      <c r="I89" s="134"/>
      <c r="J89" s="134"/>
      <c r="K89" s="134"/>
      <c r="L89" s="134"/>
      <c r="M89" s="134"/>
      <c r="N89" s="134"/>
      <c r="O89" s="134"/>
      <c r="P89" s="2">
        <f>Q29+Q55</f>
        <v>0</v>
      </c>
    </row>
    <row r="90" spans="1:9" ht="12.75">
      <c r="A90" s="66"/>
      <c r="B90" s="64"/>
      <c r="C90" s="64"/>
      <c r="D90" s="64"/>
      <c r="E90" s="64"/>
      <c r="F90" s="53"/>
      <c r="G90" s="64"/>
      <c r="H90" s="64"/>
      <c r="I90" s="64"/>
    </row>
    <row r="91" spans="1:10" ht="20.25" customHeight="1">
      <c r="A91" s="152" t="s">
        <v>217</v>
      </c>
      <c r="B91" s="152"/>
      <c r="C91" s="152"/>
      <c r="D91" s="152"/>
      <c r="E91" s="152"/>
      <c r="F91" s="152"/>
      <c r="G91" s="152"/>
      <c r="H91" s="152"/>
      <c r="I91" s="152"/>
      <c r="J91" s="152"/>
    </row>
    <row r="92" spans="1:16" ht="26.25" thickBot="1">
      <c r="A92" s="27" t="s">
        <v>0</v>
      </c>
      <c r="B92" s="4" t="s">
        <v>2</v>
      </c>
      <c r="C92" s="52" t="s">
        <v>127</v>
      </c>
      <c r="D92" s="4" t="s">
        <v>128</v>
      </c>
      <c r="E92" s="4" t="s">
        <v>129</v>
      </c>
      <c r="F92" s="4" t="s">
        <v>1</v>
      </c>
      <c r="G92" s="4" t="s">
        <v>130</v>
      </c>
      <c r="H92" s="4" t="s">
        <v>131</v>
      </c>
      <c r="I92" s="4" t="s">
        <v>63</v>
      </c>
      <c r="J92" s="27"/>
      <c r="K92" s="5" t="s">
        <v>141</v>
      </c>
      <c r="L92" s="27"/>
      <c r="M92" s="6" t="s">
        <v>83</v>
      </c>
      <c r="N92" s="6" t="s">
        <v>84</v>
      </c>
      <c r="O92" s="6" t="s">
        <v>4</v>
      </c>
      <c r="P92" s="6" t="s">
        <v>46</v>
      </c>
    </row>
    <row r="93" spans="1:16" ht="13.5" thickBot="1">
      <c r="A93" s="30">
        <v>1</v>
      </c>
      <c r="B93" s="31"/>
      <c r="C93" s="31"/>
      <c r="D93" s="31"/>
      <c r="E93" s="31"/>
      <c r="F93" s="31"/>
      <c r="G93" s="31"/>
      <c r="H93" s="31"/>
      <c r="I93" s="31"/>
      <c r="J93" s="27"/>
      <c r="K93" s="5"/>
      <c r="L93" s="28"/>
      <c r="M93" s="33">
        <f>1+LEN(K93)-LEN(SUBSTITUTE(K93,",",""))</f>
        <v>1</v>
      </c>
      <c r="N93" s="49">
        <f>LEN(B93)-LEN(SUBSTITUTE(B93,",",""))</f>
        <v>0</v>
      </c>
      <c r="O93" s="2">
        <f>IF(ISERROR(M93/N93),0,M93/N93)</f>
        <v>0</v>
      </c>
      <c r="P93" s="19">
        <f>7*O93</f>
        <v>0</v>
      </c>
    </row>
    <row r="94" spans="1:16" ht="13.5" thickBot="1">
      <c r="A94" s="35"/>
      <c r="B94" s="36"/>
      <c r="C94" s="36"/>
      <c r="D94" s="36"/>
      <c r="E94" s="36"/>
      <c r="F94" s="36"/>
      <c r="G94" s="36"/>
      <c r="H94" s="36"/>
      <c r="I94" s="36"/>
      <c r="J94" s="27"/>
      <c r="K94" s="69"/>
      <c r="L94" s="28"/>
      <c r="M94" s="33">
        <f>1+LEN(K94)-LEN(SUBSTITUTE(K94,",",""))</f>
        <v>1</v>
      </c>
      <c r="N94" s="49">
        <f>LEN(B94)-LEN(SUBSTITUTE(B94,",",""))</f>
        <v>0</v>
      </c>
      <c r="O94" s="2">
        <f>IF(ISERROR(M94/N94),0,M94/N94)</f>
        <v>0</v>
      </c>
      <c r="P94" s="19">
        <f>7*O94</f>
        <v>0</v>
      </c>
    </row>
    <row r="95" spans="1:16" ht="12.75">
      <c r="A95" s="35"/>
      <c r="B95" s="36"/>
      <c r="C95" s="36"/>
      <c r="D95" s="36"/>
      <c r="E95" s="36"/>
      <c r="F95" s="36"/>
      <c r="G95" s="36"/>
      <c r="H95" s="36"/>
      <c r="I95" s="36"/>
      <c r="J95" s="27"/>
      <c r="K95" s="69"/>
      <c r="L95" s="28"/>
      <c r="M95" s="37">
        <f>1+LEN(K95)-LEN(SUBSTITUTE(K95,",",""))</f>
        <v>1</v>
      </c>
      <c r="N95" s="51">
        <f>LEN(B95)-LEN(SUBSTITUTE(B95,",",""))</f>
        <v>0</v>
      </c>
      <c r="O95" s="3">
        <f>IF(ISERROR(M95/N95),0,M95/N95)</f>
        <v>0</v>
      </c>
      <c r="P95" s="22">
        <f>7*O95</f>
        <v>0</v>
      </c>
    </row>
    <row r="96" spans="1:16" ht="12.75" customHeight="1">
      <c r="A96" s="123" t="s">
        <v>5</v>
      </c>
      <c r="B96" s="123"/>
      <c r="C96" s="123"/>
      <c r="D96" s="123"/>
      <c r="E96" s="123"/>
      <c r="F96" s="123"/>
      <c r="G96" s="123"/>
      <c r="H96" s="123"/>
      <c r="I96" s="123"/>
      <c r="J96" s="123"/>
      <c r="K96" s="123"/>
      <c r="L96" s="123"/>
      <c r="M96" s="123"/>
      <c r="N96" s="123"/>
      <c r="O96" s="123"/>
      <c r="P96" s="19">
        <f>SUM(P93:P95)</f>
        <v>0</v>
      </c>
    </row>
    <row r="98" spans="1:10" ht="18" customHeight="1">
      <c r="A98" s="118" t="s">
        <v>199</v>
      </c>
      <c r="B98" s="118"/>
      <c r="C98" s="118"/>
      <c r="D98" s="118"/>
      <c r="E98" s="118"/>
      <c r="F98" s="118"/>
      <c r="G98" s="118"/>
      <c r="H98" s="118"/>
      <c r="I98" s="118"/>
      <c r="J98" s="118"/>
    </row>
    <row r="99" spans="1:16" ht="26.25" thickBot="1">
      <c r="A99" s="27" t="s">
        <v>0</v>
      </c>
      <c r="B99" s="100" t="s">
        <v>2</v>
      </c>
      <c r="C99" s="100" t="s">
        <v>7</v>
      </c>
      <c r="D99" s="109" t="s">
        <v>218</v>
      </c>
      <c r="E99" s="109" t="s">
        <v>219</v>
      </c>
      <c r="F99" s="100" t="s">
        <v>125</v>
      </c>
      <c r="G99" s="100" t="s">
        <v>63</v>
      </c>
      <c r="H99" s="106"/>
      <c r="I99" s="137"/>
      <c r="J99" s="138"/>
      <c r="K99" s="5" t="s">
        <v>141</v>
      </c>
      <c r="L99" s="27"/>
      <c r="M99" s="27" t="s">
        <v>83</v>
      </c>
      <c r="N99" s="27" t="s">
        <v>84</v>
      </c>
      <c r="O99" s="27" t="s">
        <v>4</v>
      </c>
      <c r="P99" s="6" t="s">
        <v>67</v>
      </c>
    </row>
    <row r="100" spans="1:16" ht="13.5" thickBot="1">
      <c r="A100" s="30">
        <v>1</v>
      </c>
      <c r="B100" s="48"/>
      <c r="C100" s="48"/>
      <c r="D100" s="48"/>
      <c r="E100" s="48"/>
      <c r="F100" s="48"/>
      <c r="G100" s="48"/>
      <c r="H100" s="107"/>
      <c r="I100" s="135"/>
      <c r="J100" s="135"/>
      <c r="K100" s="5"/>
      <c r="L100" s="28"/>
      <c r="M100" s="33">
        <f>1+LEN(K100)-LEN(SUBSTITUTE(K100,",",""))</f>
        <v>1</v>
      </c>
      <c r="N100" s="49">
        <f>LEN(B100)-LEN(SUBSTITUTE(B100,",",""))</f>
        <v>0</v>
      </c>
      <c r="O100" s="2">
        <f>IF(ISERROR(M100/N100),0,M100/N100)</f>
        <v>0</v>
      </c>
      <c r="P100" s="19">
        <f>1*O100</f>
        <v>0</v>
      </c>
    </row>
    <row r="101" spans="1:16" ht="13.5" thickBot="1">
      <c r="A101" s="35"/>
      <c r="B101" s="50"/>
      <c r="C101" s="50"/>
      <c r="D101" s="50"/>
      <c r="E101" s="50"/>
      <c r="F101" s="50"/>
      <c r="G101" s="50"/>
      <c r="H101" s="108"/>
      <c r="I101" s="135"/>
      <c r="J101" s="135"/>
      <c r="K101" s="69"/>
      <c r="L101" s="28"/>
      <c r="M101" s="33">
        <f>1+LEN(K101)-LEN(SUBSTITUTE(K101,",",""))</f>
        <v>1</v>
      </c>
      <c r="N101" s="49">
        <f>LEN(B101)-LEN(SUBSTITUTE(B101,",",""))</f>
        <v>0</v>
      </c>
      <c r="O101" s="2">
        <f>IF(ISERROR(M101/N101),0,M101/N101)</f>
        <v>0</v>
      </c>
      <c r="P101" s="19">
        <f>1*O101</f>
        <v>0</v>
      </c>
    </row>
    <row r="102" spans="1:16" ht="12.75">
      <c r="A102" s="35"/>
      <c r="B102" s="50"/>
      <c r="C102" s="50"/>
      <c r="D102" s="50"/>
      <c r="E102" s="50"/>
      <c r="F102" s="50"/>
      <c r="G102" s="50"/>
      <c r="H102" s="108"/>
      <c r="I102" s="136"/>
      <c r="J102" s="136"/>
      <c r="K102" s="69"/>
      <c r="L102" s="44"/>
      <c r="M102" s="37">
        <f>1+LEN(K102)-LEN(SUBSTITUTE(K102,",",""))</f>
        <v>1</v>
      </c>
      <c r="N102" s="51">
        <f>LEN(B102)-LEN(SUBSTITUTE(B102,",",""))</f>
        <v>0</v>
      </c>
      <c r="O102" s="3">
        <f>IF(ISERROR(M102/N102),0,M102/N102)</f>
        <v>0</v>
      </c>
      <c r="P102" s="22">
        <f>1*O102</f>
        <v>0</v>
      </c>
    </row>
    <row r="103" spans="1:16" ht="12.75" customHeight="1">
      <c r="A103" s="123" t="s">
        <v>5</v>
      </c>
      <c r="B103" s="123"/>
      <c r="C103" s="123"/>
      <c r="D103" s="123"/>
      <c r="E103" s="123"/>
      <c r="F103" s="123"/>
      <c r="G103" s="123"/>
      <c r="H103" s="123"/>
      <c r="I103" s="123"/>
      <c r="J103" s="123"/>
      <c r="K103" s="123"/>
      <c r="L103" s="123"/>
      <c r="M103" s="123"/>
      <c r="N103" s="123"/>
      <c r="O103" s="123"/>
      <c r="P103" s="19">
        <f>SUM(P100:P102)</f>
        <v>0</v>
      </c>
    </row>
    <row r="105" spans="1:10" ht="20.25" customHeight="1">
      <c r="A105" s="118" t="s">
        <v>200</v>
      </c>
      <c r="B105" s="118"/>
      <c r="C105" s="118"/>
      <c r="D105" s="118"/>
      <c r="E105" s="118"/>
      <c r="F105" s="118"/>
      <c r="G105" s="118"/>
      <c r="H105" s="118"/>
      <c r="I105" s="118"/>
      <c r="J105" s="118"/>
    </row>
    <row r="106" spans="1:16" ht="26.25" thickBot="1">
      <c r="A106" s="27" t="s">
        <v>0</v>
      </c>
      <c r="B106" s="100" t="s">
        <v>2</v>
      </c>
      <c r="C106" s="100" t="s">
        <v>7</v>
      </c>
      <c r="D106" s="109" t="s">
        <v>220</v>
      </c>
      <c r="E106" s="109" t="s">
        <v>126</v>
      </c>
      <c r="F106" s="100" t="s">
        <v>78</v>
      </c>
      <c r="G106" s="100" t="s">
        <v>63</v>
      </c>
      <c r="H106" s="90"/>
      <c r="I106" s="132"/>
      <c r="J106" s="132"/>
      <c r="K106" s="5" t="s">
        <v>141</v>
      </c>
      <c r="L106" s="27"/>
      <c r="M106" s="67" t="s">
        <v>83</v>
      </c>
      <c r="N106" s="6" t="s">
        <v>84</v>
      </c>
      <c r="O106" s="6" t="s">
        <v>4</v>
      </c>
      <c r="P106" s="6" t="s">
        <v>67</v>
      </c>
    </row>
    <row r="107" spans="1:16" ht="13.5" thickBot="1">
      <c r="A107" s="30">
        <v>1</v>
      </c>
      <c r="B107" s="48"/>
      <c r="C107" s="48"/>
      <c r="D107" s="48"/>
      <c r="E107" s="48"/>
      <c r="F107" s="48"/>
      <c r="G107" s="48"/>
      <c r="H107" s="107"/>
      <c r="I107" s="132"/>
      <c r="J107" s="132"/>
      <c r="K107" s="5"/>
      <c r="L107" s="27"/>
      <c r="M107" s="33">
        <f>1+LEN(K107)-LEN(SUBSTITUTE(K107,",",""))</f>
        <v>1</v>
      </c>
      <c r="N107" s="49">
        <f>LEN(B107)-LEN(SUBSTITUTE(B107,",",""))</f>
        <v>0</v>
      </c>
      <c r="O107" s="2">
        <f>IF(ISERROR(M107/N107),0,M107/N107)</f>
        <v>0</v>
      </c>
      <c r="P107" s="2">
        <f>1*O107</f>
        <v>0</v>
      </c>
    </row>
    <row r="108" spans="1:16" ht="13.5" thickBot="1">
      <c r="A108" s="35"/>
      <c r="B108" s="50"/>
      <c r="C108" s="50"/>
      <c r="D108" s="50"/>
      <c r="E108" s="50"/>
      <c r="F108" s="50"/>
      <c r="G108" s="50"/>
      <c r="H108" s="108"/>
      <c r="I108" s="132"/>
      <c r="J108" s="132"/>
      <c r="K108" s="69"/>
      <c r="L108" s="27"/>
      <c r="M108" s="33">
        <f>1+LEN(K108)-LEN(SUBSTITUTE(K108,",",""))</f>
        <v>1</v>
      </c>
      <c r="N108" s="49">
        <f>LEN(B108)-LEN(SUBSTITUTE(B108,",",""))</f>
        <v>0</v>
      </c>
      <c r="O108" s="2">
        <f>IF(ISERROR(M108/N108),0,M108/N108)</f>
        <v>0</v>
      </c>
      <c r="P108" s="2">
        <f>1*O108</f>
        <v>0</v>
      </c>
    </row>
    <row r="109" spans="1:16" ht="12.75">
      <c r="A109" s="35"/>
      <c r="B109" s="50"/>
      <c r="C109" s="50"/>
      <c r="D109" s="50"/>
      <c r="E109" s="50"/>
      <c r="F109" s="50"/>
      <c r="G109" s="50"/>
      <c r="H109" s="108"/>
      <c r="I109" s="133"/>
      <c r="J109" s="133"/>
      <c r="K109" s="69"/>
      <c r="L109" s="59"/>
      <c r="M109" s="37">
        <f>1+LEN(K109)-LEN(SUBSTITUTE(K109,",",""))</f>
        <v>1</v>
      </c>
      <c r="N109" s="51">
        <f>LEN(B109)-LEN(SUBSTITUTE(B109,",",""))</f>
        <v>0</v>
      </c>
      <c r="O109" s="3">
        <f>IF(ISERROR(M109/N109),0,M109/N109)</f>
        <v>0</v>
      </c>
      <c r="P109" s="3">
        <f>1*O109</f>
        <v>0</v>
      </c>
    </row>
    <row r="110" spans="1:16" ht="12.75">
      <c r="A110" s="123" t="s">
        <v>5</v>
      </c>
      <c r="B110" s="123"/>
      <c r="C110" s="123"/>
      <c r="D110" s="123"/>
      <c r="E110" s="123"/>
      <c r="F110" s="123"/>
      <c r="G110" s="123"/>
      <c r="H110" s="123"/>
      <c r="I110" s="123"/>
      <c r="J110" s="123"/>
      <c r="K110" s="123"/>
      <c r="L110" s="123"/>
      <c r="M110" s="123"/>
      <c r="N110" s="123"/>
      <c r="O110" s="123"/>
      <c r="P110" s="2">
        <f>SUM(P107:P109)</f>
        <v>0</v>
      </c>
    </row>
    <row r="113" spans="1:9" ht="21.75" customHeight="1">
      <c r="A113" s="119" t="s">
        <v>188</v>
      </c>
      <c r="B113" s="119"/>
      <c r="C113" s="119"/>
      <c r="D113" s="119"/>
      <c r="E113" s="119"/>
      <c r="F113" s="119"/>
      <c r="G113" s="119"/>
      <c r="H113" s="119"/>
      <c r="I113" s="119"/>
    </row>
    <row r="114" spans="1:16" ht="51">
      <c r="A114" s="27" t="s">
        <v>15</v>
      </c>
      <c r="B114" s="5" t="s">
        <v>73</v>
      </c>
      <c r="C114" s="5" t="s">
        <v>105</v>
      </c>
      <c r="D114" s="5" t="s">
        <v>68</v>
      </c>
      <c r="E114" s="132"/>
      <c r="F114" s="132"/>
      <c r="G114" s="132"/>
      <c r="H114" s="132"/>
      <c r="I114" s="132"/>
      <c r="J114" s="132"/>
      <c r="K114" s="132"/>
      <c r="L114" s="132"/>
      <c r="M114" s="132"/>
      <c r="N114" s="132"/>
      <c r="O114" s="132"/>
      <c r="P114" s="6" t="s">
        <v>69</v>
      </c>
    </row>
    <row r="115" spans="1:16" ht="12.75">
      <c r="A115" s="30">
        <v>1</v>
      </c>
      <c r="B115" s="5"/>
      <c r="C115" s="5"/>
      <c r="D115" s="5"/>
      <c r="E115" s="132"/>
      <c r="F115" s="132"/>
      <c r="G115" s="132"/>
      <c r="H115" s="132"/>
      <c r="I115" s="132"/>
      <c r="J115" s="132"/>
      <c r="K115" s="132"/>
      <c r="L115" s="132"/>
      <c r="M115" s="132"/>
      <c r="N115" s="132"/>
      <c r="O115" s="132"/>
      <c r="P115" s="21">
        <f>IF(D115=2008,10,0)+IF(D115=2009,10,0)+IF(D115=2010,10,0)+IF(D115=2011,10,0)+IF(D115=2012,10,0)+IF(D115=2013,10,0)</f>
        <v>0</v>
      </c>
    </row>
    <row r="116" spans="1:16" ht="12.75">
      <c r="A116" s="30"/>
      <c r="B116" s="5"/>
      <c r="C116" s="5"/>
      <c r="D116" s="5"/>
      <c r="E116" s="129"/>
      <c r="F116" s="130"/>
      <c r="G116" s="130"/>
      <c r="H116" s="130"/>
      <c r="I116" s="130"/>
      <c r="J116" s="130"/>
      <c r="K116" s="130"/>
      <c r="L116" s="130"/>
      <c r="M116" s="130"/>
      <c r="N116" s="130"/>
      <c r="O116" s="131"/>
      <c r="P116" s="21">
        <f>IF(D116=2008,10,0)+IF(D116=2009,10,0)+IF(D116=2010,10,0)+IF(D116=2011,10,0)+IF(D116=2012,10,0)+IF(D116=2013,10,0)</f>
        <v>0</v>
      </c>
    </row>
    <row r="117" spans="1:16" ht="12.75">
      <c r="A117" s="30"/>
      <c r="B117" s="5"/>
      <c r="C117" s="5"/>
      <c r="D117" s="5"/>
      <c r="E117" s="129"/>
      <c r="F117" s="130"/>
      <c r="G117" s="130"/>
      <c r="H117" s="130"/>
      <c r="I117" s="130"/>
      <c r="J117" s="130"/>
      <c r="K117" s="130"/>
      <c r="L117" s="130"/>
      <c r="M117" s="130"/>
      <c r="N117" s="130"/>
      <c r="O117" s="131"/>
      <c r="P117" s="21">
        <f>IF(D117=2008,10,0)+IF(D117=2009,10,0)+IF(D117=2010,10,0)+IF(D117=2011,10,0)+IF(D117=2012,10,0)+IF(D117=2013,10,0)</f>
        <v>0</v>
      </c>
    </row>
    <row r="118" spans="1:16" ht="12.75" customHeight="1">
      <c r="A118" s="124" t="s">
        <v>5</v>
      </c>
      <c r="B118" s="125"/>
      <c r="C118" s="125"/>
      <c r="D118" s="125"/>
      <c r="E118" s="125"/>
      <c r="F118" s="125"/>
      <c r="G118" s="125"/>
      <c r="H118" s="125"/>
      <c r="I118" s="125"/>
      <c r="J118" s="125"/>
      <c r="K118" s="125"/>
      <c r="L118" s="125"/>
      <c r="M118" s="125"/>
      <c r="N118" s="125"/>
      <c r="O118" s="126"/>
      <c r="P118" s="20">
        <f>SUM(P115:P117)</f>
        <v>0</v>
      </c>
    </row>
    <row r="120" spans="1:9" ht="18" customHeight="1">
      <c r="A120" s="119" t="s">
        <v>187</v>
      </c>
      <c r="B120" s="119"/>
      <c r="C120" s="119"/>
      <c r="D120" s="119"/>
      <c r="E120" s="119"/>
      <c r="F120" s="119"/>
      <c r="G120" s="119"/>
      <c r="H120" s="119"/>
      <c r="I120" s="119"/>
    </row>
    <row r="121" spans="1:16" ht="38.25">
      <c r="A121" s="27" t="s">
        <v>15</v>
      </c>
      <c r="B121" s="5" t="s">
        <v>73</v>
      </c>
      <c r="C121" s="5" t="s">
        <v>71</v>
      </c>
      <c r="D121" s="68" t="s">
        <v>68</v>
      </c>
      <c r="E121" s="132"/>
      <c r="F121" s="132"/>
      <c r="G121" s="132"/>
      <c r="H121" s="132"/>
      <c r="I121" s="132"/>
      <c r="J121" s="132"/>
      <c r="K121" s="132"/>
      <c r="L121" s="132"/>
      <c r="M121" s="132"/>
      <c r="N121" s="132"/>
      <c r="O121" s="132"/>
      <c r="P121" s="6" t="s">
        <v>70</v>
      </c>
    </row>
    <row r="122" spans="1:16" ht="12.75">
      <c r="A122" s="30">
        <v>1</v>
      </c>
      <c r="B122" s="5"/>
      <c r="C122" s="5"/>
      <c r="D122" s="68"/>
      <c r="E122" s="132"/>
      <c r="F122" s="132"/>
      <c r="G122" s="132"/>
      <c r="H122" s="132"/>
      <c r="I122" s="132"/>
      <c r="J122" s="132"/>
      <c r="K122" s="132"/>
      <c r="L122" s="132"/>
      <c r="M122" s="132"/>
      <c r="N122" s="132"/>
      <c r="O122" s="132"/>
      <c r="P122" s="20">
        <f>IF(D122=2008,5,0)+IF(D122=2009,5,0)+IF(D122=2010,5,0)+IF(D122=2011,5,0)+IF(D122=2012,5,0)+IF(D122=2013,5,0)</f>
        <v>0</v>
      </c>
    </row>
    <row r="123" spans="1:16" ht="12.75">
      <c r="A123" s="30"/>
      <c r="B123" s="5"/>
      <c r="C123" s="5"/>
      <c r="D123" s="68"/>
      <c r="E123" s="132"/>
      <c r="F123" s="132"/>
      <c r="G123" s="132"/>
      <c r="H123" s="132"/>
      <c r="I123" s="132"/>
      <c r="J123" s="132"/>
      <c r="K123" s="132"/>
      <c r="L123" s="132"/>
      <c r="M123" s="132"/>
      <c r="N123" s="132"/>
      <c r="O123" s="132"/>
      <c r="P123" s="20">
        <f>IF(D123=2008,5,0)+IF(D123=2009,5,0)+IF(D123=2010,5,0)+IF(D123=2011,5,0)+IF(D123=2012,5,0)+IF(D123=2013,5,0)</f>
        <v>0</v>
      </c>
    </row>
    <row r="124" spans="1:16" ht="12.75">
      <c r="A124" s="30"/>
      <c r="B124" s="5"/>
      <c r="C124" s="5"/>
      <c r="D124" s="68"/>
      <c r="E124" s="129"/>
      <c r="F124" s="130"/>
      <c r="G124" s="130"/>
      <c r="H124" s="130"/>
      <c r="I124" s="130"/>
      <c r="J124" s="130"/>
      <c r="K124" s="130"/>
      <c r="L124" s="130"/>
      <c r="M124" s="130"/>
      <c r="N124" s="130"/>
      <c r="O124" s="131"/>
      <c r="P124" s="20">
        <f>IF(D124=2008,5,0)+IF(D124=2009,5,0)+IF(D124=2010,5,0)+IF(D124=2011,5,0)+IF(D124=2012,5,0)+IF(D124=2013,5,0)</f>
        <v>0</v>
      </c>
    </row>
    <row r="125" spans="1:16" ht="12.75" customHeight="1">
      <c r="A125" s="142" t="s">
        <v>5</v>
      </c>
      <c r="B125" s="142"/>
      <c r="C125" s="142"/>
      <c r="D125" s="142"/>
      <c r="E125" s="142"/>
      <c r="F125" s="142"/>
      <c r="G125" s="142"/>
      <c r="H125" s="142"/>
      <c r="I125" s="142"/>
      <c r="J125" s="142"/>
      <c r="K125" s="142"/>
      <c r="L125" s="142"/>
      <c r="M125" s="142"/>
      <c r="N125" s="142"/>
      <c r="O125" s="142"/>
      <c r="P125" s="20">
        <f>SUM(P122:P124)</f>
        <v>0</v>
      </c>
    </row>
    <row r="127" spans="1:9" ht="21" customHeight="1">
      <c r="A127" s="119" t="s">
        <v>186</v>
      </c>
      <c r="B127" s="119"/>
      <c r="C127" s="119"/>
      <c r="D127" s="119"/>
      <c r="E127" s="119"/>
      <c r="F127" s="119"/>
      <c r="G127" s="119"/>
      <c r="H127" s="119"/>
      <c r="I127" s="119"/>
    </row>
    <row r="128" spans="1:16" ht="51.75" thickBot="1">
      <c r="A128" s="27" t="s">
        <v>15</v>
      </c>
      <c r="B128" s="5" t="s">
        <v>2</v>
      </c>
      <c r="C128" s="5" t="s">
        <v>105</v>
      </c>
      <c r="D128" s="5" t="s">
        <v>68</v>
      </c>
      <c r="E128" s="132"/>
      <c r="F128" s="132"/>
      <c r="G128" s="132"/>
      <c r="H128" s="132"/>
      <c r="I128" s="132"/>
      <c r="J128" s="132"/>
      <c r="K128" s="5" t="s">
        <v>141</v>
      </c>
      <c r="L128" s="27"/>
      <c r="M128" s="67" t="s">
        <v>83</v>
      </c>
      <c r="N128" s="6" t="s">
        <v>84</v>
      </c>
      <c r="O128" s="6" t="s">
        <v>4</v>
      </c>
      <c r="P128" s="6" t="s">
        <v>79</v>
      </c>
    </row>
    <row r="129" spans="1:16" ht="13.5" thickBot="1">
      <c r="A129" s="30">
        <v>1</v>
      </c>
      <c r="B129" s="5"/>
      <c r="C129" s="5"/>
      <c r="D129" s="5"/>
      <c r="E129" s="129"/>
      <c r="F129" s="130"/>
      <c r="G129" s="130"/>
      <c r="H129" s="130"/>
      <c r="I129" s="130"/>
      <c r="J129" s="131"/>
      <c r="K129" s="5"/>
      <c r="L129" s="27"/>
      <c r="M129" s="33">
        <f>1+LEN(K129)-LEN(SUBSTITUTE(K129,",",""))</f>
        <v>1</v>
      </c>
      <c r="N129" s="49">
        <f>LEN(B129)-LEN(SUBSTITUTE(B129,",",""))</f>
        <v>0</v>
      </c>
      <c r="O129" s="2">
        <f>IF(ISERROR(M129/N129),0,M129/N129)</f>
        <v>0</v>
      </c>
      <c r="P129" s="19">
        <f>5*O129</f>
        <v>0</v>
      </c>
    </row>
    <row r="130" spans="1:16" ht="13.5" thickBot="1">
      <c r="A130" s="35"/>
      <c r="B130" s="69"/>
      <c r="C130" s="69"/>
      <c r="D130" s="69"/>
      <c r="E130" s="129"/>
      <c r="F130" s="130"/>
      <c r="G130" s="130"/>
      <c r="H130" s="130"/>
      <c r="I130" s="130"/>
      <c r="J130" s="131"/>
      <c r="K130" s="69"/>
      <c r="L130" s="27"/>
      <c r="M130" s="33">
        <f>1+LEN(K130)-LEN(SUBSTITUTE(K130,",",""))</f>
        <v>1</v>
      </c>
      <c r="N130" s="49">
        <f>LEN(B130)-LEN(SUBSTITUTE(B130,",",""))</f>
        <v>0</v>
      </c>
      <c r="O130" s="2">
        <f>IF(ISERROR(M130/N130),0,M130/N130)</f>
        <v>0</v>
      </c>
      <c r="P130" s="19">
        <f>5*O130</f>
        <v>0</v>
      </c>
    </row>
    <row r="131" spans="1:16" ht="12.75">
      <c r="A131" s="35"/>
      <c r="B131" s="69"/>
      <c r="C131" s="69"/>
      <c r="D131" s="69"/>
      <c r="E131" s="120"/>
      <c r="F131" s="121"/>
      <c r="G131" s="121"/>
      <c r="H131" s="121"/>
      <c r="I131" s="121"/>
      <c r="J131" s="122"/>
      <c r="K131" s="69"/>
      <c r="L131" s="27"/>
      <c r="M131" s="37">
        <f>1+LEN(K131)-LEN(SUBSTITUTE(K131,",",""))</f>
        <v>1</v>
      </c>
      <c r="N131" s="51">
        <f>LEN(B131)-LEN(SUBSTITUTE(B131,",",""))</f>
        <v>0</v>
      </c>
      <c r="O131" s="3">
        <f>IF(ISERROR(M131/N131),0,M131/N131)</f>
        <v>0</v>
      </c>
      <c r="P131" s="19">
        <f>5*O131</f>
        <v>0</v>
      </c>
    </row>
    <row r="132" spans="1:16" ht="12.75" customHeight="1">
      <c r="A132" s="123" t="s">
        <v>5</v>
      </c>
      <c r="B132" s="123"/>
      <c r="C132" s="123"/>
      <c r="D132" s="123"/>
      <c r="E132" s="123"/>
      <c r="F132" s="123"/>
      <c r="G132" s="123"/>
      <c r="H132" s="123"/>
      <c r="I132" s="123"/>
      <c r="J132" s="123"/>
      <c r="K132" s="123"/>
      <c r="L132" s="123"/>
      <c r="M132" s="123"/>
      <c r="N132" s="123"/>
      <c r="O132" s="123"/>
      <c r="P132" s="19">
        <f>SUM(P129:P131)</f>
        <v>0</v>
      </c>
    </row>
    <row r="135" spans="1:9" ht="21" customHeight="1">
      <c r="A135" s="119" t="s">
        <v>185</v>
      </c>
      <c r="B135" s="119"/>
      <c r="C135" s="119"/>
      <c r="D135" s="119"/>
      <c r="E135" s="119"/>
      <c r="F135" s="119"/>
      <c r="G135" s="119"/>
      <c r="H135" s="119"/>
      <c r="I135" s="119"/>
    </row>
    <row r="136" spans="1:16" ht="39" thickBot="1">
      <c r="A136" s="27" t="s">
        <v>15</v>
      </c>
      <c r="B136" s="5" t="s">
        <v>2</v>
      </c>
      <c r="C136" s="5" t="s">
        <v>71</v>
      </c>
      <c r="D136" s="5" t="s">
        <v>68</v>
      </c>
      <c r="E136" s="129"/>
      <c r="F136" s="130"/>
      <c r="G136" s="130"/>
      <c r="H136" s="130"/>
      <c r="I136" s="130"/>
      <c r="J136" s="131"/>
      <c r="K136" s="5" t="s">
        <v>141</v>
      </c>
      <c r="L136" s="27"/>
      <c r="M136" s="67" t="s">
        <v>83</v>
      </c>
      <c r="N136" s="6" t="s">
        <v>84</v>
      </c>
      <c r="O136" s="6" t="s">
        <v>4</v>
      </c>
      <c r="P136" s="6" t="s">
        <v>72</v>
      </c>
    </row>
    <row r="137" spans="1:16" ht="13.5" thickBot="1">
      <c r="A137" s="30">
        <v>1</v>
      </c>
      <c r="B137" s="5"/>
      <c r="C137" s="5"/>
      <c r="D137" s="5"/>
      <c r="E137" s="129"/>
      <c r="F137" s="130"/>
      <c r="G137" s="130"/>
      <c r="H137" s="130"/>
      <c r="I137" s="130"/>
      <c r="J137" s="131"/>
      <c r="K137" s="5"/>
      <c r="L137" s="27"/>
      <c r="M137" s="33">
        <f>1+LEN(K137)-LEN(SUBSTITUTE(K137,",",""))</f>
        <v>1</v>
      </c>
      <c r="N137" s="49">
        <f>LEN(B137)-LEN(SUBSTITUTE(B137,",",""))</f>
        <v>0</v>
      </c>
      <c r="O137" s="2">
        <f>IF(ISERROR(M137/N137),0,M137/N137)</f>
        <v>0</v>
      </c>
      <c r="P137" s="2">
        <f>2*O137</f>
        <v>0</v>
      </c>
    </row>
    <row r="138" spans="1:16" ht="13.5" thickBot="1">
      <c r="A138" s="30"/>
      <c r="B138" s="5"/>
      <c r="C138" s="5"/>
      <c r="D138" s="5"/>
      <c r="E138" s="129"/>
      <c r="F138" s="130"/>
      <c r="G138" s="130"/>
      <c r="H138" s="130"/>
      <c r="I138" s="130"/>
      <c r="J138" s="131"/>
      <c r="K138" s="5"/>
      <c r="L138" s="27"/>
      <c r="M138" s="33">
        <f>1+LEN(K138)-LEN(SUBSTITUTE(K138,",",""))</f>
        <v>1</v>
      </c>
      <c r="N138" s="49">
        <f>LEN(B138)-LEN(SUBSTITUTE(B138,",",""))</f>
        <v>0</v>
      </c>
      <c r="O138" s="2">
        <f>IF(ISERROR(M138/N138),0,M138/N138)</f>
        <v>0</v>
      </c>
      <c r="P138" s="2">
        <f>2*O138</f>
        <v>0</v>
      </c>
    </row>
    <row r="139" spans="1:16" ht="12.75">
      <c r="A139" s="35"/>
      <c r="B139" s="69"/>
      <c r="C139" s="69"/>
      <c r="D139" s="69"/>
      <c r="E139" s="129"/>
      <c r="F139" s="130"/>
      <c r="G139" s="130"/>
      <c r="H139" s="130"/>
      <c r="I139" s="130"/>
      <c r="J139" s="131"/>
      <c r="K139" s="5"/>
      <c r="L139" s="27"/>
      <c r="M139" s="37">
        <f>1+LEN(K139)-LEN(SUBSTITUTE(K139,",",""))</f>
        <v>1</v>
      </c>
      <c r="N139" s="51">
        <f>LEN(B139)-LEN(SUBSTITUTE(B139,",",""))</f>
        <v>0</v>
      </c>
      <c r="O139" s="3">
        <f>IF(ISERROR(M139/N139),0,M139/N139)</f>
        <v>0</v>
      </c>
      <c r="P139" s="3">
        <f>2*O139</f>
        <v>0</v>
      </c>
    </row>
    <row r="140" spans="1:16" ht="12.75" customHeight="1">
      <c r="A140" s="123" t="s">
        <v>5</v>
      </c>
      <c r="B140" s="123"/>
      <c r="C140" s="123"/>
      <c r="D140" s="123"/>
      <c r="E140" s="123"/>
      <c r="F140" s="123"/>
      <c r="G140" s="123"/>
      <c r="H140" s="123"/>
      <c r="I140" s="123"/>
      <c r="J140" s="123"/>
      <c r="K140" s="123"/>
      <c r="L140" s="123"/>
      <c r="M140" s="123"/>
      <c r="N140" s="123"/>
      <c r="O140" s="123"/>
      <c r="P140" s="2">
        <f>SUM(P137:P139)</f>
        <v>0</v>
      </c>
    </row>
    <row r="143" spans="1:16" ht="21.75" customHeight="1">
      <c r="A143" s="151" t="s">
        <v>77</v>
      </c>
      <c r="B143" s="151"/>
      <c r="C143" s="151"/>
      <c r="D143" s="151"/>
      <c r="E143" s="151"/>
      <c r="F143" s="151"/>
      <c r="G143" s="151"/>
      <c r="H143" s="151"/>
      <c r="I143" s="151"/>
      <c r="J143" s="151"/>
      <c r="K143" s="151"/>
      <c r="L143" s="151"/>
      <c r="M143" s="151"/>
      <c r="N143" s="151"/>
      <c r="O143" s="151"/>
      <c r="P143" s="23">
        <f>P14+P21+P29+P55+P62+P69+P76+P89+P96+P103+P110+P118+P125+P132+P140+P85+P45+P37</f>
        <v>0</v>
      </c>
    </row>
    <row r="144" spans="1:9" ht="12.75">
      <c r="A144" s="70"/>
      <c r="B144" s="70"/>
      <c r="C144" s="70"/>
      <c r="D144" s="70"/>
      <c r="E144" s="70"/>
      <c r="F144" s="70"/>
      <c r="G144" s="70"/>
      <c r="H144" s="70"/>
      <c r="I144" s="70"/>
    </row>
    <row r="145" spans="1:9" ht="47.25" customHeight="1">
      <c r="A145" s="143" t="s">
        <v>190</v>
      </c>
      <c r="B145" s="143"/>
      <c r="C145" s="143"/>
      <c r="D145" s="143"/>
      <c r="E145" s="143"/>
      <c r="F145" s="143"/>
      <c r="G145" s="143"/>
      <c r="H145" s="143"/>
      <c r="I145" s="143"/>
    </row>
    <row r="146" spans="1:9" ht="50.25" customHeight="1">
      <c r="A146" s="143" t="s">
        <v>191</v>
      </c>
      <c r="B146" s="143"/>
      <c r="C146" s="143"/>
      <c r="D146" s="143"/>
      <c r="E146" s="143"/>
      <c r="F146" s="143"/>
      <c r="G146" s="143"/>
      <c r="H146" s="143"/>
      <c r="I146" s="143"/>
    </row>
    <row r="147" spans="1:9" ht="36.75" customHeight="1">
      <c r="A147" s="143" t="s">
        <v>192</v>
      </c>
      <c r="B147" s="143"/>
      <c r="C147" s="143"/>
      <c r="D147" s="143"/>
      <c r="E147" s="143"/>
      <c r="F147" s="143"/>
      <c r="G147" s="143"/>
      <c r="H147" s="143"/>
      <c r="I147" s="143"/>
    </row>
    <row r="148" spans="1:9" ht="24.75" customHeight="1">
      <c r="A148" s="143" t="s">
        <v>226</v>
      </c>
      <c r="B148" s="143"/>
      <c r="C148" s="143"/>
      <c r="D148" s="143"/>
      <c r="E148" s="143"/>
      <c r="F148" s="143"/>
      <c r="G148" s="143"/>
      <c r="H148" s="143"/>
      <c r="I148" s="143"/>
    </row>
    <row r="149" spans="1:9" ht="21.75" customHeight="1">
      <c r="A149" s="119" t="s">
        <v>221</v>
      </c>
      <c r="B149" s="119"/>
      <c r="C149" s="119"/>
      <c r="D149" s="119"/>
      <c r="E149" s="119"/>
      <c r="F149" s="119"/>
      <c r="G149" s="119"/>
      <c r="H149" s="119"/>
      <c r="I149" s="119"/>
    </row>
    <row r="152" spans="1:9" ht="34.5" customHeight="1">
      <c r="A152" s="144" t="s">
        <v>230</v>
      </c>
      <c r="B152" s="144"/>
      <c r="C152" s="144"/>
      <c r="D152" s="144"/>
      <c r="E152" s="144"/>
      <c r="F152" s="144"/>
      <c r="G152" s="144"/>
      <c r="H152" s="144"/>
      <c r="I152" s="144"/>
    </row>
    <row r="154" spans="1:9" ht="24" customHeight="1">
      <c r="A154" s="127" t="s">
        <v>9</v>
      </c>
      <c r="B154" s="127"/>
      <c r="C154" s="127"/>
      <c r="D154" s="127"/>
      <c r="E154" s="127"/>
      <c r="F154" s="127"/>
      <c r="G154" s="127"/>
      <c r="H154" s="14"/>
      <c r="I154" s="14"/>
    </row>
    <row r="155" spans="1:9" ht="57" customHeight="1">
      <c r="A155" s="28" t="s">
        <v>0</v>
      </c>
      <c r="B155" s="31" t="s">
        <v>106</v>
      </c>
      <c r="C155" s="31" t="s">
        <v>11</v>
      </c>
      <c r="D155" s="158" t="s">
        <v>144</v>
      </c>
      <c r="E155" s="159"/>
      <c r="F155" s="31" t="s">
        <v>143</v>
      </c>
      <c r="G155" s="6" t="s">
        <v>164</v>
      </c>
      <c r="H155" s="53"/>
      <c r="I155" s="64"/>
    </row>
    <row r="156" spans="1:9" ht="12.75">
      <c r="A156" s="30">
        <v>1</v>
      </c>
      <c r="B156" s="31"/>
      <c r="C156" s="31"/>
      <c r="D156" s="129"/>
      <c r="E156" s="131"/>
      <c r="F156" s="57"/>
      <c r="G156" s="20">
        <f>IF(4999&lt;F156,10,0)+IF(10000&lt;F156,5,0)+IF(50000&lt;F156,5,0)+IF(200000&lt;F156,5,0)+IF(1000000&lt;F156,5,0)</f>
        <v>0</v>
      </c>
      <c r="H156" s="64"/>
      <c r="I156" s="64"/>
    </row>
    <row r="157" spans="1:9" ht="12.75">
      <c r="A157" s="30"/>
      <c r="B157" s="31"/>
      <c r="C157" s="31"/>
      <c r="D157" s="129"/>
      <c r="E157" s="131"/>
      <c r="F157" s="57"/>
      <c r="G157" s="20">
        <f>IF(4999&lt;F157,10,0)+IF(10000&lt;F157,5,0)+IF(50000&lt;F157,5,0)+IF(200000&lt;F157,5,0)+IF(1000000&lt;F157,5,0)</f>
        <v>0</v>
      </c>
      <c r="H157" s="64"/>
      <c r="I157" s="64"/>
    </row>
    <row r="158" spans="1:31" ht="12" customHeight="1">
      <c r="A158" s="30"/>
      <c r="B158" s="31"/>
      <c r="C158" s="31"/>
      <c r="D158" s="129"/>
      <c r="E158" s="131"/>
      <c r="F158" s="57"/>
      <c r="G158" s="20">
        <f>IF(4999&lt;F158,10,0)+IF(10000&lt;F158,5,0)+IF(50000&lt;F158,5,0)+IF(200000&lt;F158,5,0)+IF(1000000&lt;F158,5,0)</f>
        <v>0</v>
      </c>
      <c r="H158" s="64"/>
      <c r="I158" s="64"/>
      <c r="O158" s="24"/>
      <c r="P158" s="24"/>
      <c r="Q158" s="24"/>
      <c r="R158" s="24"/>
      <c r="S158" s="24"/>
      <c r="T158" s="24"/>
      <c r="U158" s="24"/>
      <c r="V158" s="24"/>
      <c r="W158" s="24"/>
      <c r="X158" s="24"/>
      <c r="Y158" s="24"/>
      <c r="Z158" s="24"/>
      <c r="AA158" s="24"/>
      <c r="AB158" s="24"/>
      <c r="AC158" s="24"/>
      <c r="AD158" s="24"/>
      <c r="AE158" s="24"/>
    </row>
    <row r="159" spans="1:9" ht="12.75" customHeight="1">
      <c r="A159" s="123" t="s">
        <v>5</v>
      </c>
      <c r="B159" s="123"/>
      <c r="C159" s="123"/>
      <c r="D159" s="123"/>
      <c r="E159" s="123"/>
      <c r="F159" s="123"/>
      <c r="G159" s="20">
        <f>SUM(G156:G158)</f>
        <v>0</v>
      </c>
      <c r="H159" s="53"/>
      <c r="I159" s="53"/>
    </row>
    <row r="162" spans="1:7" ht="16.5" customHeight="1">
      <c r="A162" s="118" t="s">
        <v>12</v>
      </c>
      <c r="B162" s="118"/>
      <c r="C162" s="118"/>
      <c r="D162" s="118"/>
      <c r="E162" s="118"/>
      <c r="F162" s="118"/>
      <c r="G162" s="118"/>
    </row>
    <row r="163" spans="1:9" ht="52.5" customHeight="1">
      <c r="A163" s="27" t="s">
        <v>0</v>
      </c>
      <c r="B163" s="31" t="s">
        <v>106</v>
      </c>
      <c r="C163" s="31" t="s">
        <v>11</v>
      </c>
      <c r="D163" s="139" t="s">
        <v>144</v>
      </c>
      <c r="E163" s="141"/>
      <c r="F163" s="31" t="s">
        <v>146</v>
      </c>
      <c r="G163" s="6" t="s">
        <v>165</v>
      </c>
      <c r="H163" s="64"/>
      <c r="I163" s="64"/>
    </row>
    <row r="164" spans="1:9" ht="12.75">
      <c r="A164" s="30">
        <v>1</v>
      </c>
      <c r="B164" s="31"/>
      <c r="C164" s="31"/>
      <c r="D164" s="129"/>
      <c r="E164" s="131"/>
      <c r="F164" s="57"/>
      <c r="G164" s="21">
        <f>IF(1&lt;F164,5,0)+IF(10000&lt;F164,5,0)+IF(100000&lt;F164,2,0)+IF(500000&lt;F164,3,0)</f>
        <v>0</v>
      </c>
      <c r="H164" s="64"/>
      <c r="I164" s="64"/>
    </row>
    <row r="165" spans="1:9" ht="12.75">
      <c r="A165" s="30"/>
      <c r="B165" s="31"/>
      <c r="C165" s="31"/>
      <c r="D165" s="129"/>
      <c r="E165" s="131"/>
      <c r="F165" s="57"/>
      <c r="G165" s="21">
        <f>IF(1&lt;F165,5,0)+IF(10000&lt;F165,5,0)+IF(100000&lt;F165,2,0)+IF(500000&lt;F165,3,0)</f>
        <v>0</v>
      </c>
      <c r="H165" s="64"/>
      <c r="I165" s="64"/>
    </row>
    <row r="166" spans="1:10" ht="12.75">
      <c r="A166" s="30"/>
      <c r="B166" s="31"/>
      <c r="C166" s="31"/>
      <c r="D166" s="129"/>
      <c r="E166" s="131"/>
      <c r="F166" s="57"/>
      <c r="G166" s="21">
        <f>IF(1&lt;F166,5,0)+IF(10000&lt;F166,5,0)+IF(100000&lt;F166,2,0)+IF(500000&lt;F166,3,0)</f>
        <v>0</v>
      </c>
      <c r="H166" s="64"/>
      <c r="J166" s="64"/>
    </row>
    <row r="167" spans="1:9" ht="12.75" customHeight="1">
      <c r="A167" s="124" t="s">
        <v>5</v>
      </c>
      <c r="B167" s="125"/>
      <c r="C167" s="125"/>
      <c r="D167" s="125"/>
      <c r="E167" s="125"/>
      <c r="F167" s="125"/>
      <c r="G167" s="20">
        <f>SUM(G164:G166)</f>
        <v>0</v>
      </c>
      <c r="H167" s="53"/>
      <c r="I167" s="53"/>
    </row>
    <row r="168" spans="1:9" s="25" customFormat="1" ht="12.75" customHeight="1">
      <c r="A168" s="71"/>
      <c r="B168" s="71"/>
      <c r="C168" s="71"/>
      <c r="D168" s="71"/>
      <c r="E168" s="71"/>
      <c r="F168" s="71"/>
      <c r="G168" s="72"/>
      <c r="H168" s="73"/>
      <c r="I168" s="73"/>
    </row>
    <row r="170" spans="1:9" ht="18.75" customHeight="1">
      <c r="A170" s="127" t="s">
        <v>104</v>
      </c>
      <c r="B170" s="127"/>
      <c r="C170" s="127"/>
      <c r="D170" s="127"/>
      <c r="E170" s="127"/>
      <c r="F170" s="127"/>
      <c r="G170" s="127"/>
      <c r="H170" s="14"/>
      <c r="I170" s="14"/>
    </row>
    <row r="171" spans="1:9" ht="63.75" customHeight="1">
      <c r="A171" s="27" t="s">
        <v>0</v>
      </c>
      <c r="B171" s="5" t="s">
        <v>107</v>
      </c>
      <c r="C171" s="5" t="s">
        <v>10</v>
      </c>
      <c r="D171" s="5" t="s">
        <v>111</v>
      </c>
      <c r="E171" s="5" t="s">
        <v>108</v>
      </c>
      <c r="F171" s="5" t="s">
        <v>147</v>
      </c>
      <c r="G171" s="6" t="s">
        <v>166</v>
      </c>
      <c r="H171" s="64"/>
      <c r="I171" s="64"/>
    </row>
    <row r="172" spans="1:9" ht="12.75">
      <c r="A172" s="30">
        <v>1</v>
      </c>
      <c r="B172" s="5"/>
      <c r="C172" s="5"/>
      <c r="D172" s="5"/>
      <c r="E172" s="5"/>
      <c r="F172" s="32"/>
      <c r="G172" s="21">
        <f>IF(1&lt;F172,10,0)+IF(5000&lt;F172,2,0)+IF(10000&lt;F172,3,0)+IF(100000&lt;F172,5,0)</f>
        <v>0</v>
      </c>
      <c r="H172" s="64"/>
      <c r="I172" s="64"/>
    </row>
    <row r="173" spans="1:9" ht="12.75">
      <c r="A173" s="30"/>
      <c r="B173" s="5"/>
      <c r="C173" s="5"/>
      <c r="D173" s="5"/>
      <c r="E173" s="5"/>
      <c r="F173" s="32"/>
      <c r="G173" s="21">
        <f>IF(1&lt;F173,10,0)+IF(5000&lt;F173,2,0)+IF(10000&lt;F173,3,0)+IF(100000&lt;F173,5,0)</f>
        <v>0</v>
      </c>
      <c r="H173" s="64"/>
      <c r="I173" s="64"/>
    </row>
    <row r="174" spans="1:9" ht="12.75">
      <c r="A174" s="30"/>
      <c r="B174" s="5"/>
      <c r="C174" s="5"/>
      <c r="D174" s="5"/>
      <c r="E174" s="5"/>
      <c r="F174" s="32"/>
      <c r="G174" s="21">
        <f>IF(1&lt;F174,10,0)+IF(5000&lt;F174,2,0)+IF(10000&lt;F174,3,0)+IF(100000&lt;F174,5,0)</f>
        <v>0</v>
      </c>
      <c r="H174" s="64"/>
      <c r="I174" s="64"/>
    </row>
    <row r="175" spans="1:9" ht="12.75" customHeight="1">
      <c r="A175" s="123" t="s">
        <v>5</v>
      </c>
      <c r="B175" s="123"/>
      <c r="C175" s="123"/>
      <c r="D175" s="123"/>
      <c r="E175" s="123"/>
      <c r="F175" s="123"/>
      <c r="G175" s="20">
        <f>SUM(G172:G174)</f>
        <v>0</v>
      </c>
      <c r="H175" s="74"/>
      <c r="I175" s="75"/>
    </row>
    <row r="178" spans="1:8" ht="28.5" customHeight="1">
      <c r="A178" s="146" t="s">
        <v>201</v>
      </c>
      <c r="B178" s="146"/>
      <c r="C178" s="146"/>
      <c r="D178" s="146"/>
      <c r="E178" s="146"/>
      <c r="F178" s="146"/>
      <c r="G178" s="146"/>
      <c r="H178" s="15"/>
    </row>
    <row r="179" spans="1:7" ht="25.5">
      <c r="A179" s="28" t="s">
        <v>13</v>
      </c>
      <c r="B179" s="5" t="s">
        <v>14</v>
      </c>
      <c r="C179" s="5" t="s">
        <v>3</v>
      </c>
      <c r="D179" s="129"/>
      <c r="E179" s="130"/>
      <c r="F179" s="131"/>
      <c r="G179" s="6" t="s">
        <v>222</v>
      </c>
    </row>
    <row r="180" spans="1:7" ht="12.75">
      <c r="A180" s="30">
        <v>1</v>
      </c>
      <c r="B180" s="5"/>
      <c r="C180" s="5"/>
      <c r="D180" s="129"/>
      <c r="E180" s="130"/>
      <c r="F180" s="131"/>
      <c r="G180" s="21">
        <f>IF(C180=2008,20,0)+IF(C180=2009,20,0)+IF(C180=2010,20,0)+IF(C180=2011,20,0)+IF(C180=2012,20,0)+IF(C180=2013,20,0)</f>
        <v>0</v>
      </c>
    </row>
    <row r="181" spans="1:7" ht="12.75">
      <c r="A181" s="30"/>
      <c r="B181" s="5"/>
      <c r="C181" s="5"/>
      <c r="D181" s="129"/>
      <c r="E181" s="130"/>
      <c r="F181" s="131"/>
      <c r="G181" s="21">
        <f>IF(C181=2008,20,0)+IF(C181=2009,20,0)+IF(C181=2010,20,0)+IF(C181=2011,20,0)+IF(C181=2012,20,0)+IF(C181=2013,20,0)</f>
        <v>0</v>
      </c>
    </row>
    <row r="182" spans="1:7" ht="12.75">
      <c r="A182" s="30"/>
      <c r="B182" s="5"/>
      <c r="C182" s="5"/>
      <c r="D182" s="129"/>
      <c r="E182" s="130"/>
      <c r="F182" s="131"/>
      <c r="G182" s="21">
        <f>IF(C182=2008,20,0)+IF(C182=2009,20,0)+IF(C182=2010,20,0)+IF(C182=2011,20,0)+IF(C182=2012,20,0)+IF(C182=2013,20,0)</f>
        <v>0</v>
      </c>
    </row>
    <row r="183" spans="1:7" ht="12.75">
      <c r="A183" s="123" t="s">
        <v>5</v>
      </c>
      <c r="B183" s="123"/>
      <c r="C183" s="123"/>
      <c r="D183" s="123"/>
      <c r="E183" s="123"/>
      <c r="F183" s="123"/>
      <c r="G183" s="21">
        <f>SUM(G180:G182)</f>
        <v>0</v>
      </c>
    </row>
    <row r="185" spans="1:7" ht="26.25" customHeight="1">
      <c r="A185" s="146" t="s">
        <v>202</v>
      </c>
      <c r="B185" s="146"/>
      <c r="C185" s="146"/>
      <c r="D185" s="146"/>
      <c r="E185" s="146"/>
      <c r="F185" s="146"/>
      <c r="G185" s="146"/>
    </row>
    <row r="186" spans="1:7" ht="25.5">
      <c r="A186" s="28" t="s">
        <v>13</v>
      </c>
      <c r="B186" s="5" t="s">
        <v>14</v>
      </c>
      <c r="C186" s="5" t="s">
        <v>3</v>
      </c>
      <c r="D186" s="129"/>
      <c r="E186" s="130"/>
      <c r="F186" s="131"/>
      <c r="G186" s="6" t="s">
        <v>223</v>
      </c>
    </row>
    <row r="187" spans="1:7" ht="12.75">
      <c r="A187" s="30">
        <v>1</v>
      </c>
      <c r="B187" s="5"/>
      <c r="C187" s="5"/>
      <c r="D187" s="129"/>
      <c r="E187" s="130"/>
      <c r="F187" s="131"/>
      <c r="G187" s="21">
        <f>IF(C187=2008,10,0)+IF(C187=2009,10,0)+IF(C187=2010,10,0)+IF(C187=2011,10,0)+IF(C187=2012,10,0)+IF(C187=2013,10,0)</f>
        <v>0</v>
      </c>
    </row>
    <row r="188" spans="1:7" ht="12.75">
      <c r="A188" s="30"/>
      <c r="B188" s="5"/>
      <c r="C188" s="5"/>
      <c r="D188" s="129"/>
      <c r="E188" s="130"/>
      <c r="F188" s="131"/>
      <c r="G188" s="21">
        <f>IF(C188=2008,10,0)+IF(C188=2009,10,0)+IF(C188=2010,10,0)+IF(C188=2011,10,0)+IF(C188=2012,10,0)+IF(C188=2013,10,0)</f>
        <v>0</v>
      </c>
    </row>
    <row r="189" spans="1:7" ht="12.75">
      <c r="A189" s="30"/>
      <c r="B189" s="5"/>
      <c r="C189" s="5"/>
      <c r="D189" s="129"/>
      <c r="E189" s="130"/>
      <c r="F189" s="131"/>
      <c r="G189" s="21">
        <f>IF(C189=2008,10,0)+IF(C189=2009,10,0)+IF(C189=2010,10,0)+IF(C189=2011,10,0)+IF(C189=2012,10,0)+IF(C189=2013,10,0)</f>
        <v>0</v>
      </c>
    </row>
    <row r="190" spans="1:7" ht="12.75">
      <c r="A190" s="123" t="s">
        <v>5</v>
      </c>
      <c r="B190" s="123"/>
      <c r="C190" s="123"/>
      <c r="D190" s="123"/>
      <c r="E190" s="123"/>
      <c r="F190" s="123"/>
      <c r="G190" s="21">
        <f>SUM(G187:G189)</f>
        <v>0</v>
      </c>
    </row>
    <row r="193" spans="1:7" ht="21.75" customHeight="1">
      <c r="A193" s="147" t="s">
        <v>76</v>
      </c>
      <c r="B193" s="148"/>
      <c r="C193" s="148"/>
      <c r="D193" s="148"/>
      <c r="E193" s="148"/>
      <c r="F193" s="149"/>
      <c r="G193" s="76">
        <f>G159+G167+G175+G183+G190</f>
        <v>0</v>
      </c>
    </row>
    <row r="196" spans="1:6" ht="18" customHeight="1">
      <c r="A196" s="144" t="s">
        <v>229</v>
      </c>
      <c r="B196" s="144"/>
      <c r="C196" s="144"/>
      <c r="D196" s="144"/>
      <c r="E196" s="144"/>
      <c r="F196" s="144"/>
    </row>
    <row r="198" spans="1:7" ht="18.75" customHeight="1">
      <c r="A198" s="118" t="s">
        <v>184</v>
      </c>
      <c r="B198" s="118"/>
      <c r="C198" s="118"/>
      <c r="D198" s="118"/>
      <c r="E198" s="118"/>
      <c r="F198" s="118"/>
      <c r="G198" s="118"/>
    </row>
    <row r="199" spans="1:7" ht="38.25">
      <c r="A199" s="27" t="s">
        <v>0</v>
      </c>
      <c r="B199" s="31" t="s">
        <v>2</v>
      </c>
      <c r="C199" s="31" t="s">
        <v>89</v>
      </c>
      <c r="D199" s="31" t="s">
        <v>19</v>
      </c>
      <c r="E199" s="31" t="s">
        <v>90</v>
      </c>
      <c r="F199" s="5" t="s">
        <v>17</v>
      </c>
      <c r="G199" s="6" t="s">
        <v>16</v>
      </c>
    </row>
    <row r="200" spans="1:7" ht="12.75">
      <c r="A200" s="30">
        <v>1</v>
      </c>
      <c r="B200" s="31"/>
      <c r="C200" s="31"/>
      <c r="D200" s="31"/>
      <c r="E200" s="31"/>
      <c r="F200" s="5"/>
      <c r="G200" s="21">
        <f>IF(E200=2008,5,0)+IF(E200=2009,5,0)+IF(E200=2010,5,0)+IF(E200=2011,5,0)+IF(E200=2012,5,0)+IF(E200=2013,5,0)</f>
        <v>0</v>
      </c>
    </row>
    <row r="201" spans="1:7" ht="12.75">
      <c r="A201" s="30"/>
      <c r="B201" s="31"/>
      <c r="C201" s="31"/>
      <c r="D201" s="31"/>
      <c r="E201" s="31"/>
      <c r="F201" s="5"/>
      <c r="G201" s="21">
        <f>IF(E201=2008,5,0)+IF(E201=2009,5,0)+IF(E201=2010,5,0)+IF(E201=2011,5,0)+IF(E201=2012,5,0)+IF(E201=2013,5,0)</f>
        <v>0</v>
      </c>
    </row>
    <row r="202" spans="1:7" ht="12" customHeight="1">
      <c r="A202" s="30"/>
      <c r="B202" s="31"/>
      <c r="C202" s="31"/>
      <c r="D202" s="31"/>
      <c r="E202" s="31"/>
      <c r="F202" s="5"/>
      <c r="G202" s="21">
        <f>IF(E202=2008,5,0)+IF(E202=2009,5,0)+IF(E202=2010,5,0)+IF(E202=2011,5,0)+IF(E202=2012,5,0)+IF(E202=2013,5,0)</f>
        <v>0</v>
      </c>
    </row>
    <row r="203" spans="1:7" ht="12.75">
      <c r="A203" s="124" t="s">
        <v>5</v>
      </c>
      <c r="B203" s="125"/>
      <c r="C203" s="125"/>
      <c r="D203" s="125"/>
      <c r="E203" s="125"/>
      <c r="F203" s="126"/>
      <c r="G203" s="21">
        <f>SUM(G200:G202)</f>
        <v>0</v>
      </c>
    </row>
    <row r="205" spans="1:7" ht="18" customHeight="1">
      <c r="A205" s="118" t="s">
        <v>183</v>
      </c>
      <c r="B205" s="118"/>
      <c r="C205" s="118"/>
      <c r="D205" s="118"/>
      <c r="E205" s="118"/>
      <c r="F205" s="118"/>
      <c r="G205" s="118"/>
    </row>
    <row r="206" spans="1:7" ht="25.5">
      <c r="A206" s="27" t="s">
        <v>0</v>
      </c>
      <c r="B206" s="31" t="s">
        <v>2</v>
      </c>
      <c r="C206" s="31" t="s">
        <v>89</v>
      </c>
      <c r="D206" s="31" t="s">
        <v>19</v>
      </c>
      <c r="E206" s="31" t="s">
        <v>90</v>
      </c>
      <c r="F206" s="27"/>
      <c r="G206" s="6" t="s">
        <v>18</v>
      </c>
    </row>
    <row r="207" spans="1:7" ht="12.75">
      <c r="A207" s="27">
        <v>1</v>
      </c>
      <c r="B207" s="31"/>
      <c r="C207" s="31"/>
      <c r="D207" s="31"/>
      <c r="E207" s="31"/>
      <c r="F207" s="27"/>
      <c r="G207" s="21">
        <f>IF(E207=2008,2,0)+IF(E207=2009,2,0)+IF(E207=2010,2,0)+IF(E207=2011,2,0)+IF(E207=2012,2,0)+IF(E207=2013,2,0)</f>
        <v>0</v>
      </c>
    </row>
    <row r="208" spans="1:7" ht="12.75">
      <c r="A208" s="27"/>
      <c r="B208" s="31"/>
      <c r="C208" s="31"/>
      <c r="D208" s="31"/>
      <c r="E208" s="31"/>
      <c r="F208" s="27"/>
      <c r="G208" s="21">
        <f>IF(E208=2008,2,0)+IF(E208=2009,2,0)+IF(E208=2010,2,0)+IF(E208=2011,2,0)+IF(E208=2012,2,0)+IF(E208=2013,2,0)</f>
        <v>0</v>
      </c>
    </row>
    <row r="209" spans="1:7" ht="12.75">
      <c r="A209" s="27"/>
      <c r="B209" s="31"/>
      <c r="C209" s="31"/>
      <c r="D209" s="31"/>
      <c r="E209" s="31"/>
      <c r="F209" s="27"/>
      <c r="G209" s="21">
        <f>IF(E209=2008,2,0)+IF(E209=2009,2,0)+IF(E209=2010,2,0)+IF(E209=2011,2,0)+IF(E209=2012,2,0)+IF(E209=2013,2,0)</f>
        <v>0</v>
      </c>
    </row>
    <row r="210" spans="1:7" ht="12.75">
      <c r="A210" s="124" t="s">
        <v>5</v>
      </c>
      <c r="B210" s="125"/>
      <c r="C210" s="125"/>
      <c r="D210" s="125"/>
      <c r="E210" s="125"/>
      <c r="F210" s="126"/>
      <c r="G210" s="21">
        <f>SUM(G207:G209)</f>
        <v>0</v>
      </c>
    </row>
    <row r="212" spans="1:7" ht="16.5" customHeight="1">
      <c r="A212" s="118" t="s">
        <v>203</v>
      </c>
      <c r="B212" s="118"/>
      <c r="C212" s="118"/>
      <c r="D212" s="118"/>
      <c r="E212" s="118"/>
      <c r="F212" s="118"/>
      <c r="G212" s="118"/>
    </row>
    <row r="213" spans="1:7" ht="38.25">
      <c r="A213" s="27" t="s">
        <v>0</v>
      </c>
      <c r="B213" s="31" t="s">
        <v>2</v>
      </c>
      <c r="C213" s="31" t="s">
        <v>89</v>
      </c>
      <c r="D213" s="31" t="s">
        <v>19</v>
      </c>
      <c r="E213" s="31" t="s">
        <v>58</v>
      </c>
      <c r="F213" s="5" t="s">
        <v>17</v>
      </c>
      <c r="G213" s="6" t="s">
        <v>20</v>
      </c>
    </row>
    <row r="214" spans="1:7" ht="12.75">
      <c r="A214" s="30">
        <v>1</v>
      </c>
      <c r="B214" s="31"/>
      <c r="C214" s="31"/>
      <c r="D214" s="31"/>
      <c r="E214" s="31"/>
      <c r="F214" s="5"/>
      <c r="G214" s="21">
        <f>IF(E214=2008,10,0)+IF(E214=2009,10,0)+IF(E214=2010,10,0)+IF(E214=2011,10,0)+IF(E214=2012,10,0)+IF(E214=2013,10,0)</f>
        <v>0</v>
      </c>
    </row>
    <row r="215" spans="1:7" ht="12.75">
      <c r="A215" s="30"/>
      <c r="B215" s="31"/>
      <c r="C215" s="31"/>
      <c r="D215" s="31"/>
      <c r="E215" s="31"/>
      <c r="F215" s="5"/>
      <c r="G215" s="21">
        <f>IF(E215=2008,10,0)+IF(E215=2009,10,0)+IF(E215=2010,10,0)+IF(E215=2011,10,0)+IF(E215=2012,10,0)+IF(E215=2013,10,0)</f>
        <v>0</v>
      </c>
    </row>
    <row r="216" spans="1:7" ht="12.75">
      <c r="A216" s="30"/>
      <c r="B216" s="31"/>
      <c r="C216" s="31"/>
      <c r="D216" s="31"/>
      <c r="E216" s="31"/>
      <c r="F216" s="5"/>
      <c r="G216" s="21">
        <f>IF(E216=2008,10,0)+IF(E216=2009,10,0)+IF(E216=2010,10,0)+IF(E216=2011,10,0)+IF(E216=2012,10,0)+IF(E216=2013,10,0)</f>
        <v>0</v>
      </c>
    </row>
    <row r="217" spans="1:7" ht="12.75">
      <c r="A217" s="124" t="s">
        <v>5</v>
      </c>
      <c r="B217" s="125"/>
      <c r="C217" s="125"/>
      <c r="D217" s="125"/>
      <c r="E217" s="125"/>
      <c r="F217" s="126"/>
      <c r="G217" s="21">
        <f>SUM(G214:G216)</f>
        <v>0</v>
      </c>
    </row>
    <row r="219" spans="1:7" ht="12.75">
      <c r="A219" s="118" t="s">
        <v>204</v>
      </c>
      <c r="B219" s="118"/>
      <c r="C219" s="118"/>
      <c r="D219" s="118"/>
      <c r="E219" s="118"/>
      <c r="F219" s="118"/>
      <c r="G219" s="118"/>
    </row>
    <row r="220" spans="1:7" ht="25.5">
      <c r="A220" s="27" t="s">
        <v>0</v>
      </c>
      <c r="B220" s="31" t="s">
        <v>2</v>
      </c>
      <c r="C220" s="31" t="s">
        <v>89</v>
      </c>
      <c r="D220" s="31" t="s">
        <v>19</v>
      </c>
      <c r="E220" s="31" t="s">
        <v>58</v>
      </c>
      <c r="F220" s="27"/>
      <c r="G220" s="6" t="s">
        <v>21</v>
      </c>
    </row>
    <row r="221" spans="1:7" ht="12.75">
      <c r="A221" s="30">
        <v>1</v>
      </c>
      <c r="B221" s="31"/>
      <c r="C221" s="31"/>
      <c r="D221" s="31"/>
      <c r="E221" s="31"/>
      <c r="F221" s="27"/>
      <c r="G221" s="21">
        <f>IF(E221=2008,5,0)+IF(E221=2009,5,0)+IF(E221=2010,5,0)+IF(E221=2011,5,0)+IF(E221=2012,5,0)+IF(E221=2013,5,0)</f>
        <v>0</v>
      </c>
    </row>
    <row r="222" spans="1:7" ht="12.75">
      <c r="A222" s="30"/>
      <c r="B222" s="31"/>
      <c r="C222" s="31"/>
      <c r="D222" s="31"/>
      <c r="E222" s="31"/>
      <c r="F222" s="27"/>
      <c r="G222" s="21">
        <f>IF(E222=2008,5,0)+IF(E222=2009,5,0)+IF(E222=2010,5,0)+IF(E222=2011,5,0)+IF(E222=2012,5,0)+IF(E222=2013,5,0)</f>
        <v>0</v>
      </c>
    </row>
    <row r="223" spans="1:7" ht="12.75">
      <c r="A223" s="30"/>
      <c r="B223" s="31"/>
      <c r="C223" s="31"/>
      <c r="D223" s="31"/>
      <c r="E223" s="31"/>
      <c r="F223" s="27"/>
      <c r="G223" s="21">
        <f>IF(E223=2008,5,0)+IF(E223=2009,5,0)+IF(E223=2010,5,0)+IF(E223=2011,5,0)+IF(E223=2012,5,0)+IF(E223=2013,5,0)</f>
        <v>0</v>
      </c>
    </row>
    <row r="224" spans="1:7" ht="12.75">
      <c r="A224" s="124" t="s">
        <v>5</v>
      </c>
      <c r="B224" s="125"/>
      <c r="C224" s="125"/>
      <c r="D224" s="125"/>
      <c r="E224" s="125"/>
      <c r="F224" s="126"/>
      <c r="G224" s="21">
        <f>SUM(G221:G223)</f>
        <v>0</v>
      </c>
    </row>
    <row r="227" spans="1:7" ht="16.5" customHeight="1">
      <c r="A227" s="118" t="s">
        <v>182</v>
      </c>
      <c r="B227" s="118"/>
      <c r="C227" s="118"/>
      <c r="D227" s="118"/>
      <c r="E227" s="118"/>
      <c r="F227" s="118"/>
      <c r="G227" s="118"/>
    </row>
    <row r="228" spans="1:7" ht="25.5">
      <c r="A228" s="27" t="s">
        <v>0</v>
      </c>
      <c r="B228" s="31" t="s">
        <v>2</v>
      </c>
      <c r="C228" s="31" t="s">
        <v>89</v>
      </c>
      <c r="D228" s="31" t="s">
        <v>19</v>
      </c>
      <c r="E228" s="31" t="s">
        <v>58</v>
      </c>
      <c r="F228" s="5" t="s">
        <v>98</v>
      </c>
      <c r="G228" s="6" t="s">
        <v>22</v>
      </c>
    </row>
    <row r="229" spans="1:12" ht="12.75">
      <c r="A229" s="30">
        <v>1</v>
      </c>
      <c r="B229" s="31"/>
      <c r="C229" s="31"/>
      <c r="D229" s="31"/>
      <c r="E229" s="31"/>
      <c r="F229" s="5"/>
      <c r="G229" s="21">
        <f>IF(E229=2008,20,0)+IF(E229=2009,20,0)+IF(E229=2010,20,0)+IF(E229=2011,20,0)+IF(E229=2012,20,0)+IF(E229=2013,20,0)</f>
        <v>0</v>
      </c>
      <c r="I229" s="66"/>
      <c r="J229" s="66"/>
      <c r="K229" s="66"/>
      <c r="L229" s="66"/>
    </row>
    <row r="230" spans="1:12" ht="12.75">
      <c r="A230" s="30"/>
      <c r="B230" s="31"/>
      <c r="C230" s="31"/>
      <c r="D230" s="31"/>
      <c r="E230" s="31"/>
      <c r="F230" s="5"/>
      <c r="G230" s="21">
        <f>IF(E230=2008,20,0)+IF(E230=2009,20,0)+IF(E230=2010,20,0)+IF(E230=2011,20,0)+IF(E230=2012,20,0)+IF(E230=2013,20,0)</f>
        <v>0</v>
      </c>
      <c r="I230" s="66"/>
      <c r="J230" s="66"/>
      <c r="K230" s="66"/>
      <c r="L230" s="66"/>
    </row>
    <row r="231" spans="1:7" ht="12.75">
      <c r="A231" s="30"/>
      <c r="B231" s="31"/>
      <c r="C231" s="31"/>
      <c r="D231" s="31"/>
      <c r="E231" s="31"/>
      <c r="F231" s="5"/>
      <c r="G231" s="21">
        <f>IF(E231=2008,20,0)+IF(E231=2009,20,0)+IF(E231=2010,20,0)+IF(E231=2011,20,0)+IF(E231=2012,20,0)+IF(E231=2013,20,0)</f>
        <v>0</v>
      </c>
    </row>
    <row r="232" spans="1:7" ht="12.75">
      <c r="A232" s="124" t="s">
        <v>5</v>
      </c>
      <c r="B232" s="125"/>
      <c r="C232" s="125"/>
      <c r="D232" s="125"/>
      <c r="E232" s="125"/>
      <c r="F232" s="126"/>
      <c r="G232" s="21">
        <f>SUM(G229:G231)</f>
        <v>0</v>
      </c>
    </row>
    <row r="234" spans="1:7" ht="18" customHeight="1">
      <c r="A234" s="118" t="s">
        <v>181</v>
      </c>
      <c r="B234" s="118"/>
      <c r="C234" s="118"/>
      <c r="D234" s="118"/>
      <c r="E234" s="118"/>
      <c r="F234" s="118"/>
      <c r="G234" s="118"/>
    </row>
    <row r="235" spans="1:7" ht="25.5">
      <c r="A235" s="27" t="s">
        <v>0</v>
      </c>
      <c r="B235" s="31" t="s">
        <v>2</v>
      </c>
      <c r="C235" s="31" t="s">
        <v>89</v>
      </c>
      <c r="D235" s="31" t="s">
        <v>19</v>
      </c>
      <c r="E235" s="31" t="s">
        <v>58</v>
      </c>
      <c r="F235" s="28"/>
      <c r="G235" s="6" t="s">
        <v>20</v>
      </c>
    </row>
    <row r="236" spans="1:7" ht="12.75">
      <c r="A236" s="30">
        <v>1</v>
      </c>
      <c r="B236" s="31"/>
      <c r="C236" s="31"/>
      <c r="D236" s="31"/>
      <c r="E236" s="31"/>
      <c r="F236" s="28"/>
      <c r="G236" s="21">
        <f>IF(E236=2008,10,0)+IF(E236=2009,10,0)+IF(E236=2010,10,0)+IF(E236=2011,10,0)+IF(E236=2012,10,0)+IF(E236=2013,10,0)</f>
        <v>0</v>
      </c>
    </row>
    <row r="237" spans="1:7" ht="12.75">
      <c r="A237" s="30"/>
      <c r="B237" s="31"/>
      <c r="C237" s="31"/>
      <c r="D237" s="31"/>
      <c r="E237" s="31"/>
      <c r="F237" s="28"/>
      <c r="G237" s="21">
        <f>IF(E237=2008,10,0)+IF(E237=2009,10,0)+IF(E237=2010,10,0)+IF(E237=2011,10,0)+IF(E237=2012,10,0)+IF(E237=2013,10,0)</f>
        <v>0</v>
      </c>
    </row>
    <row r="238" spans="1:7" ht="12.75">
      <c r="A238" s="30"/>
      <c r="B238" s="31"/>
      <c r="C238" s="31"/>
      <c r="D238" s="31"/>
      <c r="E238" s="31"/>
      <c r="F238" s="28"/>
      <c r="G238" s="21">
        <f>IF(E238=2008,10,0)+IF(E238=2009,10,0)+IF(E238=2010,10,0)+IF(E238=2011,10,0)+IF(E238=2012,10,0)+IF(E238=2013,10,0)</f>
        <v>0</v>
      </c>
    </row>
    <row r="239" spans="1:7" ht="12.75">
      <c r="A239" s="124" t="s">
        <v>5</v>
      </c>
      <c r="B239" s="125"/>
      <c r="C239" s="125"/>
      <c r="D239" s="125"/>
      <c r="E239" s="125"/>
      <c r="F239" s="126"/>
      <c r="G239" s="21">
        <f>SUM(G236:G238)</f>
        <v>0</v>
      </c>
    </row>
    <row r="241" spans="1:7" ht="15.75" customHeight="1">
      <c r="A241" s="118" t="s">
        <v>23</v>
      </c>
      <c r="B241" s="118"/>
      <c r="C241" s="118"/>
      <c r="D241" s="118"/>
      <c r="E241" s="118"/>
      <c r="F241" s="118"/>
      <c r="G241" s="118"/>
    </row>
    <row r="242" spans="1:7" ht="25.5">
      <c r="A242" s="27" t="s">
        <v>0</v>
      </c>
      <c r="B242" s="31" t="s">
        <v>2</v>
      </c>
      <c r="C242" s="31" t="s">
        <v>89</v>
      </c>
      <c r="D242" s="31" t="s">
        <v>19</v>
      </c>
      <c r="E242" s="62" t="s">
        <v>109</v>
      </c>
      <c r="F242" s="27"/>
      <c r="G242" s="6" t="s">
        <v>80</v>
      </c>
    </row>
    <row r="243" spans="1:7" ht="12.75">
      <c r="A243" s="30">
        <v>1</v>
      </c>
      <c r="B243" s="31"/>
      <c r="C243" s="31"/>
      <c r="D243" s="31"/>
      <c r="E243" s="77"/>
      <c r="F243" s="27"/>
      <c r="G243" s="21">
        <f>E243*5</f>
        <v>0</v>
      </c>
    </row>
    <row r="244" spans="1:7" ht="12.75">
      <c r="A244" s="30"/>
      <c r="B244" s="31"/>
      <c r="C244" s="31"/>
      <c r="D244" s="31"/>
      <c r="E244" s="77"/>
      <c r="F244" s="27"/>
      <c r="G244" s="21">
        <f>E244*5</f>
        <v>0</v>
      </c>
    </row>
    <row r="245" spans="1:7" ht="12.75">
      <c r="A245" s="30"/>
      <c r="B245" s="31"/>
      <c r="C245" s="31"/>
      <c r="D245" s="31"/>
      <c r="E245" s="77"/>
      <c r="F245" s="27"/>
      <c r="G245" s="21">
        <f>E245*5</f>
        <v>0</v>
      </c>
    </row>
    <row r="246" spans="1:7" ht="12.75">
      <c r="A246" s="124" t="s">
        <v>5</v>
      </c>
      <c r="B246" s="125"/>
      <c r="C246" s="125"/>
      <c r="D246" s="125"/>
      <c r="E246" s="125"/>
      <c r="F246" s="126"/>
      <c r="G246" s="21">
        <f>SUM(G243:G245)</f>
        <v>0</v>
      </c>
    </row>
    <row r="249" spans="1:7" ht="27" customHeight="1">
      <c r="A249" s="127" t="s">
        <v>224</v>
      </c>
      <c r="B249" s="127"/>
      <c r="C249" s="127"/>
      <c r="D249" s="127"/>
      <c r="E249" s="127"/>
      <c r="F249" s="127"/>
      <c r="G249" s="127"/>
    </row>
    <row r="250" spans="1:7" ht="44.25" customHeight="1">
      <c r="A250" s="27" t="s">
        <v>15</v>
      </c>
      <c r="B250" s="5" t="s">
        <v>110</v>
      </c>
      <c r="C250" s="5" t="s">
        <v>24</v>
      </c>
      <c r="D250" s="5" t="s">
        <v>81</v>
      </c>
      <c r="E250" s="5" t="s">
        <v>148</v>
      </c>
      <c r="F250" s="27"/>
      <c r="G250" s="6" t="s">
        <v>170</v>
      </c>
    </row>
    <row r="251" spans="1:7" ht="12.75">
      <c r="A251" s="30">
        <v>1</v>
      </c>
      <c r="B251" s="5"/>
      <c r="C251" s="5"/>
      <c r="D251" s="5"/>
      <c r="E251" s="32"/>
      <c r="F251" s="27"/>
      <c r="G251" s="21">
        <f>IF(E251&gt;1,20,0)</f>
        <v>0</v>
      </c>
    </row>
    <row r="252" spans="1:7" ht="12.75">
      <c r="A252" s="30"/>
      <c r="B252" s="5"/>
      <c r="C252" s="5"/>
      <c r="D252" s="5"/>
      <c r="E252" s="32"/>
      <c r="F252" s="27"/>
      <c r="G252" s="21">
        <f>IF(E252&gt;1,20,0)</f>
        <v>0</v>
      </c>
    </row>
    <row r="253" spans="1:7" ht="12.75">
      <c r="A253" s="30"/>
      <c r="B253" s="5"/>
      <c r="C253" s="5"/>
      <c r="D253" s="5"/>
      <c r="E253" s="32"/>
      <c r="F253" s="27"/>
      <c r="G253" s="21">
        <f>IF(E253&gt;1,20,0)</f>
        <v>0</v>
      </c>
    </row>
    <row r="254" spans="1:7" ht="12.75" customHeight="1">
      <c r="A254" s="124" t="s">
        <v>5</v>
      </c>
      <c r="B254" s="125"/>
      <c r="C254" s="125"/>
      <c r="D254" s="125"/>
      <c r="E254" s="125"/>
      <c r="F254" s="126"/>
      <c r="G254" s="21">
        <f>SUM(G251:G253)</f>
        <v>0</v>
      </c>
    </row>
    <row r="256" spans="1:7" ht="16.5" customHeight="1">
      <c r="A256" s="118" t="s">
        <v>180</v>
      </c>
      <c r="B256" s="118"/>
      <c r="C256" s="118"/>
      <c r="D256" s="118"/>
      <c r="E256" s="118"/>
      <c r="F256" s="118"/>
      <c r="G256" s="118"/>
    </row>
    <row r="257" spans="1:7" ht="43.5" customHeight="1">
      <c r="A257" s="27" t="s">
        <v>25</v>
      </c>
      <c r="B257" s="27" t="s">
        <v>112</v>
      </c>
      <c r="C257" s="27" t="s">
        <v>26</v>
      </c>
      <c r="D257" s="27" t="s">
        <v>82</v>
      </c>
      <c r="E257" s="27" t="s">
        <v>99</v>
      </c>
      <c r="F257" s="27"/>
      <c r="G257" s="6" t="s">
        <v>27</v>
      </c>
    </row>
    <row r="258" spans="1:7" ht="12.75">
      <c r="A258" s="30">
        <v>1</v>
      </c>
      <c r="B258" s="5"/>
      <c r="C258" s="5"/>
      <c r="D258" s="5"/>
      <c r="E258" s="32"/>
      <c r="F258" s="27"/>
      <c r="G258" s="21">
        <f>IF(E258&gt;1,5,0)</f>
        <v>0</v>
      </c>
    </row>
    <row r="259" spans="1:7" ht="12.75">
      <c r="A259" s="30"/>
      <c r="B259" s="5"/>
      <c r="C259" s="5"/>
      <c r="D259" s="5"/>
      <c r="E259" s="32"/>
      <c r="F259" s="27"/>
      <c r="G259" s="21">
        <f>IF(E259&gt;1,5,0)</f>
        <v>0</v>
      </c>
    </row>
    <row r="260" spans="1:7" ht="12.75">
      <c r="A260" s="30"/>
      <c r="B260" s="5"/>
      <c r="C260" s="5"/>
      <c r="D260" s="5"/>
      <c r="E260" s="32"/>
      <c r="F260" s="27"/>
      <c r="G260" s="21">
        <f>IF(E260&gt;1,5,0)</f>
        <v>0</v>
      </c>
    </row>
    <row r="261" spans="1:7" ht="12.75" customHeight="1">
      <c r="A261" s="124" t="s">
        <v>5</v>
      </c>
      <c r="B261" s="125"/>
      <c r="C261" s="125"/>
      <c r="D261" s="125"/>
      <c r="E261" s="125"/>
      <c r="F261" s="126"/>
      <c r="G261" s="21">
        <f>SUM(G258:G260)</f>
        <v>0</v>
      </c>
    </row>
    <row r="263" spans="1:7" ht="16.5" customHeight="1">
      <c r="A263" s="118" t="s">
        <v>167</v>
      </c>
      <c r="B263" s="118"/>
      <c r="C263" s="118"/>
      <c r="D263" s="118"/>
      <c r="E263" s="118"/>
      <c r="F263" s="118"/>
      <c r="G263" s="118"/>
    </row>
    <row r="264" spans="1:7" ht="25.5">
      <c r="A264" s="27" t="s">
        <v>0</v>
      </c>
      <c r="B264" s="27" t="s">
        <v>110</v>
      </c>
      <c r="C264" s="27" t="s">
        <v>168</v>
      </c>
      <c r="D264" s="27" t="s">
        <v>82</v>
      </c>
      <c r="E264" s="27" t="s">
        <v>99</v>
      </c>
      <c r="F264" s="27"/>
      <c r="G264" s="6" t="s">
        <v>169</v>
      </c>
    </row>
    <row r="265" spans="1:7" ht="12.75">
      <c r="A265" s="30">
        <v>1</v>
      </c>
      <c r="B265" s="5"/>
      <c r="C265" s="5"/>
      <c r="D265" s="5"/>
      <c r="E265" s="32"/>
      <c r="F265" s="27"/>
      <c r="G265" s="21">
        <f>IF(E265&gt;1,20,0)</f>
        <v>0</v>
      </c>
    </row>
    <row r="266" spans="1:7" ht="12.75">
      <c r="A266" s="30"/>
      <c r="B266" s="5"/>
      <c r="C266" s="5"/>
      <c r="D266" s="5"/>
      <c r="E266" s="32"/>
      <c r="F266" s="27"/>
      <c r="G266" s="21">
        <f>IF(E266&gt;1,20,0)</f>
        <v>0</v>
      </c>
    </row>
    <row r="267" spans="1:7" ht="12.75">
      <c r="A267" s="30"/>
      <c r="B267" s="5"/>
      <c r="C267" s="5"/>
      <c r="D267" s="5"/>
      <c r="E267" s="32"/>
      <c r="F267" s="27"/>
      <c r="G267" s="21">
        <f>IF(E267&gt;1,20,0)</f>
        <v>0</v>
      </c>
    </row>
    <row r="268" spans="1:7" ht="12.75">
      <c r="A268" s="124" t="s">
        <v>5</v>
      </c>
      <c r="B268" s="125"/>
      <c r="C268" s="125"/>
      <c r="D268" s="125"/>
      <c r="E268" s="125"/>
      <c r="F268" s="126"/>
      <c r="G268" s="21">
        <f>SUM(G265:G267)</f>
        <v>0</v>
      </c>
    </row>
    <row r="271" spans="1:7" ht="22.5" customHeight="1">
      <c r="A271" s="150" t="s">
        <v>28</v>
      </c>
      <c r="B271" s="150"/>
      <c r="C271" s="150"/>
      <c r="D271" s="150"/>
      <c r="E271" s="150"/>
      <c r="F271" s="150"/>
      <c r="G271" s="76">
        <f>G203+G217+G224+G232+G239+G246+G254+G268+G261+G210</f>
        <v>0</v>
      </c>
    </row>
    <row r="274" spans="1:11" ht="12.75">
      <c r="A274" s="156" t="s">
        <v>228</v>
      </c>
      <c r="B274" s="156"/>
      <c r="C274" s="156"/>
      <c r="D274" s="156"/>
      <c r="E274" s="156"/>
      <c r="F274" s="156"/>
      <c r="G274" s="64"/>
      <c r="H274" s="64"/>
      <c r="I274" s="12"/>
      <c r="J274" s="12"/>
      <c r="K274" s="12"/>
    </row>
    <row r="275" spans="7:11" ht="12.75">
      <c r="G275" s="64"/>
      <c r="H275" s="64"/>
      <c r="I275" s="12"/>
      <c r="J275" s="12"/>
      <c r="K275" s="12"/>
    </row>
    <row r="276" spans="1:11" ht="18" customHeight="1">
      <c r="A276" s="118" t="s">
        <v>149</v>
      </c>
      <c r="B276" s="118"/>
      <c r="C276" s="118"/>
      <c r="D276" s="118"/>
      <c r="E276" s="118"/>
      <c r="F276" s="118"/>
      <c r="G276" s="64"/>
      <c r="H276" s="64"/>
      <c r="I276" s="12"/>
      <c r="J276" s="12"/>
      <c r="K276" s="12"/>
    </row>
    <row r="277" spans="1:11" ht="38.25">
      <c r="A277" s="27" t="s">
        <v>29</v>
      </c>
      <c r="B277" s="5" t="s">
        <v>30</v>
      </c>
      <c r="C277" s="129"/>
      <c r="D277" s="130"/>
      <c r="E277" s="131"/>
      <c r="F277" s="6" t="s">
        <v>31</v>
      </c>
      <c r="G277" s="64"/>
      <c r="H277" s="64"/>
      <c r="I277" s="12"/>
      <c r="J277" s="12"/>
      <c r="K277" s="12"/>
    </row>
    <row r="278" spans="1:11" ht="12.75">
      <c r="A278" s="30">
        <v>1</v>
      </c>
      <c r="B278" s="5"/>
      <c r="C278" s="129"/>
      <c r="D278" s="130"/>
      <c r="E278" s="131"/>
      <c r="F278" s="21">
        <f>IF(LEN(B278)&gt;1,20,0)</f>
        <v>0</v>
      </c>
      <c r="G278" s="64"/>
      <c r="H278" s="64"/>
      <c r="I278" s="78"/>
      <c r="J278" s="78"/>
      <c r="K278" s="78"/>
    </row>
    <row r="279" spans="1:11" ht="12.75">
      <c r="A279" s="30"/>
      <c r="B279" s="5"/>
      <c r="C279" s="129"/>
      <c r="D279" s="130"/>
      <c r="E279" s="131"/>
      <c r="F279" s="21">
        <f>IF(LEN(B279)&gt;1,20,0)</f>
        <v>0</v>
      </c>
      <c r="G279" s="64"/>
      <c r="H279" s="64"/>
      <c r="I279" s="78"/>
      <c r="J279" s="78"/>
      <c r="K279" s="78"/>
    </row>
    <row r="280" spans="1:11" ht="12.75">
      <c r="A280" s="30"/>
      <c r="B280" s="5"/>
      <c r="C280" s="129"/>
      <c r="D280" s="130"/>
      <c r="E280" s="131"/>
      <c r="F280" s="21">
        <f>IF(LEN(B280)&gt;1,20,0)</f>
        <v>0</v>
      </c>
      <c r="G280" s="64"/>
      <c r="H280" s="64"/>
      <c r="I280" s="12"/>
      <c r="J280" s="78"/>
      <c r="K280" s="78"/>
    </row>
    <row r="281" spans="1:6" ht="12.75" customHeight="1">
      <c r="A281" s="124" t="s">
        <v>5</v>
      </c>
      <c r="B281" s="125"/>
      <c r="C281" s="125"/>
      <c r="D281" s="125"/>
      <c r="E281" s="126"/>
      <c r="F281" s="21">
        <f>SUM(F278:F280)</f>
        <v>0</v>
      </c>
    </row>
    <row r="282" spans="1:3" ht="24" customHeight="1">
      <c r="A282" s="121" t="s">
        <v>157</v>
      </c>
      <c r="B282" s="121"/>
      <c r="C282" s="145"/>
    </row>
    <row r="283" spans="1:6" ht="19.5" customHeight="1">
      <c r="A283" s="119" t="s">
        <v>153</v>
      </c>
      <c r="B283" s="119"/>
      <c r="C283" s="119"/>
      <c r="D283" s="119"/>
      <c r="E283" s="119"/>
      <c r="F283" s="119"/>
    </row>
    <row r="284" spans="1:6" ht="25.5">
      <c r="A284" s="27" t="s">
        <v>29</v>
      </c>
      <c r="B284" s="68" t="s">
        <v>32</v>
      </c>
      <c r="C284" s="129"/>
      <c r="D284" s="130"/>
      <c r="E284" s="131"/>
      <c r="F284" s="6" t="s">
        <v>33</v>
      </c>
    </row>
    <row r="285" spans="1:6" ht="12.75">
      <c r="A285" s="30">
        <v>1</v>
      </c>
      <c r="B285" s="68"/>
      <c r="C285" s="129"/>
      <c r="D285" s="130"/>
      <c r="E285" s="131"/>
      <c r="F285" s="21">
        <f>IF(LEN(B285)&gt;1,10,0)</f>
        <v>0</v>
      </c>
    </row>
    <row r="286" spans="1:6" ht="12.75">
      <c r="A286" s="30"/>
      <c r="B286" s="68"/>
      <c r="C286" s="129"/>
      <c r="D286" s="130"/>
      <c r="E286" s="131"/>
      <c r="F286" s="21">
        <f>IF(LEN(B286)&gt;1,10,0)</f>
        <v>0</v>
      </c>
    </row>
    <row r="287" spans="1:6" ht="12.75">
      <c r="A287" s="30"/>
      <c r="B287" s="68"/>
      <c r="C287" s="129"/>
      <c r="D287" s="130"/>
      <c r="E287" s="131"/>
      <c r="F287" s="21">
        <f>IF(LEN(B287)&gt;1,10,0)</f>
        <v>0</v>
      </c>
    </row>
    <row r="288" spans="1:6" ht="12.75" customHeight="1">
      <c r="A288" s="124" t="s">
        <v>5</v>
      </c>
      <c r="B288" s="125"/>
      <c r="C288" s="125"/>
      <c r="D288" s="125"/>
      <c r="E288" s="126"/>
      <c r="F288" s="20">
        <f>SUM(F285:F287)</f>
        <v>0</v>
      </c>
    </row>
    <row r="289" spans="1:3" ht="12.75">
      <c r="A289" s="121" t="s">
        <v>157</v>
      </c>
      <c r="B289" s="121"/>
      <c r="C289" s="145"/>
    </row>
    <row r="290" spans="1:3" ht="12.75">
      <c r="A290" s="64"/>
      <c r="B290" s="64"/>
      <c r="C290" s="64"/>
    </row>
    <row r="291" spans="1:6" ht="18" customHeight="1">
      <c r="A291" s="119" t="s">
        <v>154</v>
      </c>
      <c r="B291" s="119"/>
      <c r="C291" s="119"/>
      <c r="D291" s="119"/>
      <c r="E291" s="119"/>
      <c r="F291" s="119"/>
    </row>
    <row r="292" spans="1:6" ht="25.5">
      <c r="A292" s="27" t="s">
        <v>29</v>
      </c>
      <c r="B292" s="5" t="s">
        <v>34</v>
      </c>
      <c r="C292" s="129"/>
      <c r="D292" s="130"/>
      <c r="E292" s="131"/>
      <c r="F292" s="6" t="s">
        <v>37</v>
      </c>
    </row>
    <row r="293" spans="1:6" ht="12.75">
      <c r="A293" s="30">
        <v>1</v>
      </c>
      <c r="B293" s="5"/>
      <c r="C293" s="129"/>
      <c r="D293" s="130"/>
      <c r="E293" s="131"/>
      <c r="F293" s="21">
        <f>IF(LEN(B293)&gt;1,20,0)</f>
        <v>0</v>
      </c>
    </row>
    <row r="294" spans="1:6" ht="12.75">
      <c r="A294" s="30"/>
      <c r="B294" s="5"/>
      <c r="C294" s="129"/>
      <c r="D294" s="130"/>
      <c r="E294" s="131"/>
      <c r="F294" s="21">
        <f>IF(LEN(B294)&gt;1,20,0)</f>
        <v>0</v>
      </c>
    </row>
    <row r="295" spans="1:6" ht="12.75">
      <c r="A295" s="30"/>
      <c r="B295" s="5"/>
      <c r="C295" s="129"/>
      <c r="D295" s="130"/>
      <c r="E295" s="131"/>
      <c r="F295" s="21">
        <f>IF(LEN(B295)&gt;1,20,0)</f>
        <v>0</v>
      </c>
    </row>
    <row r="296" spans="1:6" ht="12.75" customHeight="1">
      <c r="A296" s="124" t="s">
        <v>5</v>
      </c>
      <c r="B296" s="125"/>
      <c r="C296" s="125"/>
      <c r="D296" s="125"/>
      <c r="E296" s="126"/>
      <c r="F296" s="21">
        <f>SUM(F293:F295)</f>
        <v>0</v>
      </c>
    </row>
    <row r="297" spans="1:3" ht="12.75">
      <c r="A297" s="121" t="s">
        <v>157</v>
      </c>
      <c r="B297" s="121"/>
      <c r="C297" s="145"/>
    </row>
    <row r="298" spans="1:3" ht="12.75">
      <c r="A298" s="64"/>
      <c r="B298" s="64"/>
      <c r="C298" s="64"/>
    </row>
    <row r="299" spans="1:6" ht="20.25" customHeight="1">
      <c r="A299" s="145" t="s">
        <v>38</v>
      </c>
      <c r="B299" s="145"/>
      <c r="C299" s="145"/>
      <c r="D299" s="145"/>
      <c r="E299" s="145"/>
      <c r="F299" s="145"/>
    </row>
    <row r="300" spans="1:6" ht="28.5" customHeight="1">
      <c r="A300" s="27" t="s">
        <v>29</v>
      </c>
      <c r="B300" s="5" t="s">
        <v>35</v>
      </c>
      <c r="C300" s="5" t="s">
        <v>36</v>
      </c>
      <c r="D300" s="129"/>
      <c r="E300" s="131"/>
      <c r="F300" s="6" t="s">
        <v>171</v>
      </c>
    </row>
    <row r="301" spans="1:6" ht="12.75">
      <c r="A301" s="30">
        <v>1</v>
      </c>
      <c r="B301" s="5"/>
      <c r="C301" s="5"/>
      <c r="D301" s="129"/>
      <c r="E301" s="131"/>
      <c r="F301" s="21">
        <f>IF(C301=2008,10,0)+IF(C301=2009,10,0)+IF(C301=2010,10,0)+IF(C301=2011,10,0)+IF(C301=2012,10,0)+IF(C301=2013,10,0)</f>
        <v>0</v>
      </c>
    </row>
    <row r="302" spans="1:6" ht="12.75">
      <c r="A302" s="30"/>
      <c r="B302" s="5"/>
      <c r="C302" s="5"/>
      <c r="D302" s="129"/>
      <c r="E302" s="131"/>
      <c r="F302" s="21">
        <f>IF(C302=2008,20,0)+IF(C302=2009,20,0)+IF(C302=2010,20,0)+IF(C302=2011,20,0)+IF(C302=2012,20,0)+IF(C302=2013,20,0)</f>
        <v>0</v>
      </c>
    </row>
    <row r="303" spans="1:6" ht="12.75">
      <c r="A303" s="30"/>
      <c r="B303" s="5"/>
      <c r="C303" s="5"/>
      <c r="D303" s="129"/>
      <c r="E303" s="131"/>
      <c r="F303" s="21">
        <f>IF(C303=2008,20,0)+IF(C303=2009,20,0)+IF(C303=2010,20,0)+IF(C303=2011,20,0)+IF(C303=2012,20,0)+IF(C303=2013,20,0)</f>
        <v>0</v>
      </c>
    </row>
    <row r="304" spans="1:6" ht="12.75" customHeight="1">
      <c r="A304" s="123" t="s">
        <v>5</v>
      </c>
      <c r="B304" s="123"/>
      <c r="C304" s="123"/>
      <c r="D304" s="123"/>
      <c r="E304" s="123"/>
      <c r="F304" s="20">
        <f>SUM(F301:F303)</f>
        <v>0</v>
      </c>
    </row>
    <row r="306" spans="1:6" ht="19.5" customHeight="1">
      <c r="A306" s="119" t="s">
        <v>227</v>
      </c>
      <c r="B306" s="119"/>
      <c r="C306" s="119"/>
      <c r="D306" s="119"/>
      <c r="E306" s="119"/>
      <c r="F306" s="119"/>
    </row>
    <row r="307" spans="1:6" ht="25.5">
      <c r="A307" s="27" t="s">
        <v>29</v>
      </c>
      <c r="B307" s="5" t="s">
        <v>35</v>
      </c>
      <c r="C307" s="5" t="s">
        <v>91</v>
      </c>
      <c r="D307" s="5" t="s">
        <v>92</v>
      </c>
      <c r="E307" s="27"/>
      <c r="F307" s="6" t="s">
        <v>39</v>
      </c>
    </row>
    <row r="308" spans="1:6" ht="12.75">
      <c r="A308" s="30">
        <v>1</v>
      </c>
      <c r="B308" s="5"/>
      <c r="C308" s="5"/>
      <c r="D308" s="5"/>
      <c r="E308" s="27"/>
      <c r="F308" s="21">
        <f>IF(LEN(D308)&gt;1,5,0)</f>
        <v>0</v>
      </c>
    </row>
    <row r="309" spans="1:6" ht="12.75">
      <c r="A309" s="30"/>
      <c r="B309" s="5"/>
      <c r="C309" s="5"/>
      <c r="D309" s="5"/>
      <c r="E309" s="27"/>
      <c r="F309" s="21">
        <f>IF(LEN(D309)&gt;1,5,0)</f>
        <v>0</v>
      </c>
    </row>
    <row r="310" spans="1:6" ht="12.75">
      <c r="A310" s="30"/>
      <c r="B310" s="5"/>
      <c r="C310" s="5"/>
      <c r="D310" s="5"/>
      <c r="E310" s="27"/>
      <c r="F310" s="21">
        <f>IF(LEN(D310)&gt;1,5,0)</f>
        <v>0</v>
      </c>
    </row>
    <row r="311" spans="1:8" ht="12.75" customHeight="1">
      <c r="A311" s="123" t="s">
        <v>5</v>
      </c>
      <c r="B311" s="123"/>
      <c r="C311" s="123"/>
      <c r="D311" s="123"/>
      <c r="E311" s="123"/>
      <c r="F311" s="20">
        <f>SUM(F308:F310)</f>
        <v>0</v>
      </c>
      <c r="G311" s="74"/>
      <c r="H311" s="75"/>
    </row>
    <row r="313" spans="1:6" ht="24" customHeight="1">
      <c r="A313" s="119" t="s">
        <v>155</v>
      </c>
      <c r="B313" s="119"/>
      <c r="C313" s="119"/>
      <c r="D313" s="119"/>
      <c r="E313" s="119"/>
      <c r="F313" s="119"/>
    </row>
    <row r="314" spans="1:6" ht="25.5">
      <c r="A314" s="27" t="s">
        <v>29</v>
      </c>
      <c r="B314" s="5" t="s">
        <v>40</v>
      </c>
      <c r="C314" s="5" t="s">
        <v>94</v>
      </c>
      <c r="D314" s="6" t="s">
        <v>93</v>
      </c>
      <c r="E314" s="6" t="s">
        <v>47</v>
      </c>
      <c r="F314" s="6" t="s">
        <v>41</v>
      </c>
    </row>
    <row r="315" spans="1:6" ht="12.75">
      <c r="A315" s="30">
        <v>1</v>
      </c>
      <c r="B315" s="5"/>
      <c r="C315" s="32"/>
      <c r="D315" s="21">
        <f>IF(LEN(B315)&gt;1,1,0)</f>
        <v>0</v>
      </c>
      <c r="E315" s="2">
        <f>IF(ISERROR(D315/C315),0,D315/C315)</f>
        <v>0</v>
      </c>
      <c r="F315" s="2">
        <f>100*E315</f>
        <v>0</v>
      </c>
    </row>
    <row r="316" spans="1:6" ht="12.75">
      <c r="A316" s="30"/>
      <c r="B316" s="5"/>
      <c r="C316" s="32"/>
      <c r="D316" s="21">
        <f>IF(LEN(B316)&gt;1,1,0)</f>
        <v>0</v>
      </c>
      <c r="E316" s="2">
        <f>IF(ISERROR(D316/C316),0,D316/C316)</f>
        <v>0</v>
      </c>
      <c r="F316" s="2">
        <f>100*E316</f>
        <v>0</v>
      </c>
    </row>
    <row r="317" spans="1:6" ht="12.75">
      <c r="A317" s="30"/>
      <c r="B317" s="5"/>
      <c r="C317" s="32"/>
      <c r="D317" s="21">
        <f>IF(LEN(B317)&gt;1,1,0)</f>
        <v>0</v>
      </c>
      <c r="E317" s="2">
        <f>IF(ISERROR(D317/C317),0,D317/C317)</f>
        <v>0</v>
      </c>
      <c r="F317" s="2">
        <f>100*E317</f>
        <v>0</v>
      </c>
    </row>
    <row r="318" spans="1:7" ht="12.75" customHeight="1">
      <c r="A318" s="124" t="s">
        <v>5</v>
      </c>
      <c r="B318" s="125"/>
      <c r="C318" s="125"/>
      <c r="D318" s="125"/>
      <c r="E318" s="125"/>
      <c r="F318" s="2">
        <f>SUM(F315:F317)</f>
        <v>0</v>
      </c>
      <c r="G318" s="75"/>
    </row>
    <row r="319" spans="1:7" s="26" customFormat="1" ht="12.75" customHeight="1">
      <c r="A319" s="121" t="s">
        <v>157</v>
      </c>
      <c r="B319" s="121"/>
      <c r="C319" s="121"/>
      <c r="D319" s="79"/>
      <c r="E319" s="79"/>
      <c r="F319" s="79"/>
      <c r="G319" s="75"/>
    </row>
    <row r="321" spans="1:6" ht="22.5" customHeight="1">
      <c r="A321" s="150" t="s">
        <v>75</v>
      </c>
      <c r="B321" s="150"/>
      <c r="C321" s="150"/>
      <c r="D321" s="150"/>
      <c r="E321" s="150"/>
      <c r="F321" s="76">
        <f>F281+F288+F296+F304+F311+F318</f>
        <v>0</v>
      </c>
    </row>
    <row r="324" spans="1:6" ht="18.75" customHeight="1">
      <c r="A324" s="144" t="s">
        <v>193</v>
      </c>
      <c r="B324" s="144"/>
      <c r="C324" s="144"/>
      <c r="D324" s="144"/>
      <c r="E324" s="144"/>
      <c r="F324" s="144"/>
    </row>
    <row r="326" spans="1:8" ht="39" customHeight="1">
      <c r="A326" s="127" t="s">
        <v>205</v>
      </c>
      <c r="B326" s="127"/>
      <c r="C326" s="127"/>
      <c r="D326" s="127"/>
      <c r="E326" s="127"/>
      <c r="F326" s="127"/>
      <c r="G326" s="14"/>
      <c r="H326" s="15"/>
    </row>
    <row r="327" spans="1:6" ht="25.5">
      <c r="A327" s="27" t="s">
        <v>0</v>
      </c>
      <c r="B327" s="5" t="s">
        <v>52</v>
      </c>
      <c r="C327" s="5" t="s">
        <v>51</v>
      </c>
      <c r="D327" s="5" t="s">
        <v>113</v>
      </c>
      <c r="E327" s="28"/>
      <c r="F327" s="6" t="s">
        <v>116</v>
      </c>
    </row>
    <row r="328" spans="1:6" ht="12.75">
      <c r="A328" s="30">
        <v>1</v>
      </c>
      <c r="B328" s="5"/>
      <c r="C328" s="5"/>
      <c r="D328" s="32"/>
      <c r="E328" s="80"/>
      <c r="F328" s="2">
        <f>IF(ISERROR(30/D328),0,30/D328)</f>
        <v>0</v>
      </c>
    </row>
    <row r="329" spans="1:6" ht="12.75">
      <c r="A329" s="30"/>
      <c r="B329" s="5"/>
      <c r="C329" s="5"/>
      <c r="D329" s="32"/>
      <c r="E329" s="81"/>
      <c r="F329" s="2">
        <f>IF(ISERROR(30/D329),0,30/D329)</f>
        <v>0</v>
      </c>
    </row>
    <row r="330" spans="1:6" ht="12.75">
      <c r="A330" s="30"/>
      <c r="B330" s="5"/>
      <c r="C330" s="5"/>
      <c r="D330" s="32"/>
      <c r="E330" s="81"/>
      <c r="F330" s="2">
        <f>IF(ISERROR(30/D330),0,30/D330)</f>
        <v>0</v>
      </c>
    </row>
    <row r="331" spans="1:6" ht="12.75" customHeight="1">
      <c r="A331" s="124" t="s">
        <v>5</v>
      </c>
      <c r="B331" s="125"/>
      <c r="C331" s="125"/>
      <c r="D331" s="125"/>
      <c r="E331" s="126"/>
      <c r="F331" s="2">
        <f>SUM(F328:F330)</f>
        <v>0</v>
      </c>
    </row>
    <row r="332" spans="1:5" s="26" customFormat="1" ht="12.75">
      <c r="A332" s="53"/>
      <c r="B332" s="53"/>
      <c r="C332" s="53"/>
      <c r="D332" s="53"/>
      <c r="E332" s="53"/>
    </row>
    <row r="334" spans="1:6" ht="18.75" customHeight="1">
      <c r="A334" s="118" t="s">
        <v>48</v>
      </c>
      <c r="B334" s="118"/>
      <c r="C334" s="118"/>
      <c r="D334" s="118"/>
      <c r="E334" s="118"/>
      <c r="F334" s="118"/>
    </row>
    <row r="335" spans="1:6" ht="25.5">
      <c r="A335" s="27" t="s">
        <v>0</v>
      </c>
      <c r="B335" s="5" t="s">
        <v>52</v>
      </c>
      <c r="C335" s="5" t="s">
        <v>53</v>
      </c>
      <c r="D335" s="5" t="s">
        <v>113</v>
      </c>
      <c r="E335" s="27"/>
      <c r="F335" s="6" t="s">
        <v>117</v>
      </c>
    </row>
    <row r="336" spans="1:6" ht="12.75">
      <c r="A336" s="30">
        <v>1</v>
      </c>
      <c r="B336" s="5"/>
      <c r="C336" s="5"/>
      <c r="D336" s="32"/>
      <c r="E336" s="27"/>
      <c r="F336" s="2">
        <f>IF(ISERROR(20/D336),0,20/D336)</f>
        <v>0</v>
      </c>
    </row>
    <row r="337" spans="1:6" ht="12.75">
      <c r="A337" s="30"/>
      <c r="B337" s="5"/>
      <c r="C337" s="5"/>
      <c r="D337" s="32"/>
      <c r="E337" s="27"/>
      <c r="F337" s="2">
        <f>IF(ISERROR(20/D337),0,20/D337)</f>
        <v>0</v>
      </c>
    </row>
    <row r="338" spans="1:6" ht="12.75">
      <c r="A338" s="30"/>
      <c r="B338" s="5"/>
      <c r="C338" s="5"/>
      <c r="D338" s="32"/>
      <c r="E338" s="27"/>
      <c r="F338" s="2">
        <f>IF(ISERROR(20/D338),0,20/D338)</f>
        <v>0</v>
      </c>
    </row>
    <row r="339" spans="1:6" ht="12.75" customHeight="1">
      <c r="A339" s="123" t="s">
        <v>5</v>
      </c>
      <c r="B339" s="123"/>
      <c r="C339" s="123"/>
      <c r="D339" s="123"/>
      <c r="E339" s="123"/>
      <c r="F339" s="2">
        <f>SUM(F336:F338)</f>
        <v>0</v>
      </c>
    </row>
    <row r="341" spans="1:6" ht="21" customHeight="1">
      <c r="A341" s="118" t="s">
        <v>54</v>
      </c>
      <c r="B341" s="118"/>
      <c r="C341" s="118"/>
      <c r="D341" s="118"/>
      <c r="E341" s="118"/>
      <c r="F341" s="118"/>
    </row>
    <row r="342" spans="1:6" ht="25.5">
      <c r="A342" s="27" t="s">
        <v>0</v>
      </c>
      <c r="B342" s="5" t="s">
        <v>52</v>
      </c>
      <c r="C342" s="5" t="s">
        <v>115</v>
      </c>
      <c r="D342" s="5" t="s">
        <v>114</v>
      </c>
      <c r="E342" s="27"/>
      <c r="F342" s="6" t="s">
        <v>118</v>
      </c>
    </row>
    <row r="343" spans="1:6" ht="12.75">
      <c r="A343" s="30">
        <v>1</v>
      </c>
      <c r="B343" s="5"/>
      <c r="C343" s="5"/>
      <c r="D343" s="32"/>
      <c r="E343" s="27"/>
      <c r="F343" s="2">
        <f>IF(ISERROR(50/D343),0,50/D343)</f>
        <v>0</v>
      </c>
    </row>
    <row r="344" spans="1:6" ht="12.75">
      <c r="A344" s="30"/>
      <c r="B344" s="5"/>
      <c r="C344" s="5"/>
      <c r="D344" s="32"/>
      <c r="E344" s="27"/>
      <c r="F344" s="2">
        <f>IF(ISERROR(50/D344),0,50/D344)</f>
        <v>0</v>
      </c>
    </row>
    <row r="345" spans="1:6" ht="12.75">
      <c r="A345" s="30"/>
      <c r="B345" s="5"/>
      <c r="C345" s="5"/>
      <c r="D345" s="32"/>
      <c r="E345" s="27"/>
      <c r="F345" s="2">
        <f>IF(ISERROR(50/D345),0,50/D345)</f>
        <v>0</v>
      </c>
    </row>
    <row r="346" spans="1:6" ht="12.75" customHeight="1">
      <c r="A346" s="123" t="s">
        <v>5</v>
      </c>
      <c r="B346" s="123"/>
      <c r="C346" s="123"/>
      <c r="D346" s="123"/>
      <c r="E346" s="123"/>
      <c r="F346" s="2">
        <f>SUM(F343:F345)</f>
        <v>0</v>
      </c>
    </row>
    <row r="348" spans="1:6" ht="22.5" customHeight="1">
      <c r="A348" s="127" t="s">
        <v>49</v>
      </c>
      <c r="B348" s="127"/>
      <c r="C348" s="127"/>
      <c r="D348" s="127"/>
      <c r="E348" s="127"/>
      <c r="F348" s="127"/>
    </row>
    <row r="349" spans="1:6" ht="25.5">
      <c r="A349" s="27" t="s">
        <v>0</v>
      </c>
      <c r="B349" s="5" t="s">
        <v>52</v>
      </c>
      <c r="C349" s="5" t="s">
        <v>55</v>
      </c>
      <c r="D349" s="5" t="s">
        <v>114</v>
      </c>
      <c r="E349" s="27"/>
      <c r="F349" s="6" t="s">
        <v>173</v>
      </c>
    </row>
    <row r="350" spans="1:6" ht="12.75">
      <c r="A350" s="30">
        <v>1</v>
      </c>
      <c r="B350" s="5"/>
      <c r="C350" s="5"/>
      <c r="D350" s="32"/>
      <c r="E350" s="27"/>
      <c r="F350" s="2">
        <f>IF(ISERROR(20/D350),0,20/D350)</f>
        <v>0</v>
      </c>
    </row>
    <row r="351" spans="1:6" ht="12.75">
      <c r="A351" s="30"/>
      <c r="B351" s="5"/>
      <c r="C351" s="5"/>
      <c r="D351" s="32"/>
      <c r="E351" s="27"/>
      <c r="F351" s="2">
        <f>IF(ISERROR(20/D351),0,20/D351)</f>
        <v>0</v>
      </c>
    </row>
    <row r="352" spans="1:6" ht="12.75">
      <c r="A352" s="30"/>
      <c r="B352" s="5"/>
      <c r="C352" s="5"/>
      <c r="D352" s="32"/>
      <c r="E352" s="27"/>
      <c r="F352" s="2">
        <f>IF(ISERROR(20/D352),0,20/D352)</f>
        <v>0</v>
      </c>
    </row>
    <row r="353" spans="1:6" ht="12.75" customHeight="1">
      <c r="A353" s="124" t="s">
        <v>5</v>
      </c>
      <c r="B353" s="125"/>
      <c r="C353" s="125"/>
      <c r="D353" s="125"/>
      <c r="E353" s="126"/>
      <c r="F353" s="2">
        <f>SUM(F350:F352)</f>
        <v>0</v>
      </c>
    </row>
    <row r="355" spans="1:6" ht="16.5" customHeight="1">
      <c r="A355" s="118" t="s">
        <v>206</v>
      </c>
      <c r="B355" s="118"/>
      <c r="C355" s="118"/>
      <c r="D355" s="118"/>
      <c r="E355" s="118"/>
      <c r="F355" s="118"/>
    </row>
    <row r="356" spans="1:6" ht="25.5">
      <c r="A356" s="27" t="s">
        <v>0</v>
      </c>
      <c r="B356" s="5" t="s">
        <v>52</v>
      </c>
      <c r="C356" s="5" t="s">
        <v>56</v>
      </c>
      <c r="D356" s="5" t="s">
        <v>114</v>
      </c>
      <c r="E356" s="27"/>
      <c r="F356" s="6" t="s">
        <v>119</v>
      </c>
    </row>
    <row r="357" spans="1:6" ht="12.75">
      <c r="A357" s="30">
        <v>1</v>
      </c>
      <c r="B357" s="5"/>
      <c r="C357" s="5"/>
      <c r="D357" s="32"/>
      <c r="E357" s="27"/>
      <c r="F357" s="2">
        <f>IF(ISERROR(20/D357),0,20/D357)</f>
        <v>0</v>
      </c>
    </row>
    <row r="358" spans="1:6" ht="12.75">
      <c r="A358" s="30"/>
      <c r="B358" s="5"/>
      <c r="C358" s="5"/>
      <c r="D358" s="32"/>
      <c r="E358" s="27"/>
      <c r="F358" s="2">
        <f>IF(ISERROR(20/D358),0,20/D358)</f>
        <v>0</v>
      </c>
    </row>
    <row r="359" spans="1:6" ht="12.75">
      <c r="A359" s="30"/>
      <c r="B359" s="5"/>
      <c r="C359" s="5"/>
      <c r="D359" s="32"/>
      <c r="E359" s="27"/>
      <c r="F359" s="2">
        <f>IF(ISERROR(20/D359),0,20/D359)</f>
        <v>0</v>
      </c>
    </row>
    <row r="360" spans="1:6" ht="12.75" customHeight="1">
      <c r="A360" s="124" t="s">
        <v>5</v>
      </c>
      <c r="B360" s="125"/>
      <c r="C360" s="125"/>
      <c r="D360" s="125"/>
      <c r="E360" s="126"/>
      <c r="F360" s="2">
        <f>SUM(F357:F359)</f>
        <v>0</v>
      </c>
    </row>
    <row r="362" spans="1:6" ht="19.5" customHeight="1">
      <c r="A362" s="118" t="s">
        <v>225</v>
      </c>
      <c r="B362" s="118"/>
      <c r="C362" s="118"/>
      <c r="D362" s="118"/>
      <c r="E362" s="118"/>
      <c r="F362" s="118"/>
    </row>
    <row r="363" spans="1:6" ht="25.5">
      <c r="A363" s="27" t="s">
        <v>0</v>
      </c>
      <c r="B363" s="5" t="s">
        <v>61</v>
      </c>
      <c r="C363" s="5" t="s">
        <v>57</v>
      </c>
      <c r="D363" s="5" t="s">
        <v>114</v>
      </c>
      <c r="E363" s="28"/>
      <c r="F363" s="6" t="s">
        <v>120</v>
      </c>
    </row>
    <row r="364" spans="1:6" ht="12.75">
      <c r="A364" s="30">
        <v>1</v>
      </c>
      <c r="B364" s="5"/>
      <c r="C364" s="5"/>
      <c r="D364" s="32"/>
      <c r="E364" s="81"/>
      <c r="F364" s="2">
        <f>IF(ISERROR(30/D364),0,30/D364)</f>
        <v>0</v>
      </c>
    </row>
    <row r="365" spans="1:6" ht="12.75">
      <c r="A365" s="30"/>
      <c r="B365" s="5"/>
      <c r="C365" s="5"/>
      <c r="D365" s="32"/>
      <c r="E365" s="81"/>
      <c r="F365" s="2">
        <f>IF(ISERROR(30/D365),0,30/D365)</f>
        <v>0</v>
      </c>
    </row>
    <row r="366" spans="1:6" ht="12.75">
      <c r="A366" s="30"/>
      <c r="B366" s="5"/>
      <c r="C366" s="5"/>
      <c r="D366" s="32"/>
      <c r="E366" s="81"/>
      <c r="F366" s="2">
        <f>IF(ISERROR(30/D366),0,30/D366)</f>
        <v>0</v>
      </c>
    </row>
    <row r="367" spans="1:6" ht="12.75" customHeight="1">
      <c r="A367" s="82" t="s">
        <v>5</v>
      </c>
      <c r="B367" s="83"/>
      <c r="C367" s="83"/>
      <c r="D367" s="83"/>
      <c r="E367" s="84"/>
      <c r="F367" s="85">
        <f>SUM(F364:F366)</f>
        <v>0</v>
      </c>
    </row>
    <row r="369" spans="1:8" ht="22.5" customHeight="1">
      <c r="A369" s="161" t="s">
        <v>179</v>
      </c>
      <c r="B369" s="127"/>
      <c r="C369" s="127"/>
      <c r="D369" s="127"/>
      <c r="E369" s="127"/>
      <c r="F369" s="127"/>
      <c r="G369" s="12"/>
      <c r="H369" s="12"/>
    </row>
    <row r="370" spans="1:6" ht="25.5">
      <c r="A370" s="27" t="s">
        <v>0</v>
      </c>
      <c r="B370" s="5" t="s">
        <v>61</v>
      </c>
      <c r="C370" s="5" t="s">
        <v>57</v>
      </c>
      <c r="D370" s="5" t="s">
        <v>174</v>
      </c>
      <c r="E370" s="5" t="s">
        <v>114</v>
      </c>
      <c r="F370" s="6" t="s">
        <v>116</v>
      </c>
    </row>
    <row r="371" spans="1:6" ht="12.75">
      <c r="A371" s="30">
        <v>1</v>
      </c>
      <c r="B371" s="5"/>
      <c r="C371" s="5"/>
      <c r="D371" s="5"/>
      <c r="E371" s="32"/>
      <c r="F371" s="2">
        <f>IF(ISERROR(30/E371),0,30/E371)</f>
        <v>0</v>
      </c>
    </row>
    <row r="372" spans="1:6" ht="12.75">
      <c r="A372" s="30"/>
      <c r="B372" s="5"/>
      <c r="C372" s="5"/>
      <c r="D372" s="5"/>
      <c r="E372" s="32"/>
      <c r="F372" s="2">
        <f>IF(ISERROR(30/E372),0,30/E372)</f>
        <v>0</v>
      </c>
    </row>
    <row r="373" spans="1:6" ht="12.75">
      <c r="A373" s="30"/>
      <c r="B373" s="5"/>
      <c r="C373" s="5"/>
      <c r="D373" s="5"/>
      <c r="E373" s="32"/>
      <c r="F373" s="2">
        <f>IF(ISERROR(30/E373),0,30/E373)</f>
        <v>0</v>
      </c>
    </row>
    <row r="374" spans="1:7" ht="12.75" customHeight="1">
      <c r="A374" s="123" t="s">
        <v>5</v>
      </c>
      <c r="B374" s="123"/>
      <c r="C374" s="123"/>
      <c r="D374" s="123"/>
      <c r="E374" s="123"/>
      <c r="F374" s="2">
        <f>SUM(F371:F373)</f>
        <v>0</v>
      </c>
      <c r="G374" s="75"/>
    </row>
    <row r="376" spans="1:8" ht="22.5" customHeight="1">
      <c r="A376" s="161" t="s">
        <v>178</v>
      </c>
      <c r="B376" s="127"/>
      <c r="C376" s="127"/>
      <c r="D376" s="127"/>
      <c r="E376" s="127"/>
      <c r="F376" s="127"/>
      <c r="G376" s="12"/>
      <c r="H376" s="12"/>
    </row>
    <row r="377" spans="1:6" ht="25.5">
      <c r="A377" s="27" t="s">
        <v>0</v>
      </c>
      <c r="B377" s="5" t="s">
        <v>61</v>
      </c>
      <c r="C377" s="5" t="s">
        <v>57</v>
      </c>
      <c r="D377" s="5" t="s">
        <v>62</v>
      </c>
      <c r="E377" s="5" t="s">
        <v>114</v>
      </c>
      <c r="F377" s="6" t="s">
        <v>172</v>
      </c>
    </row>
    <row r="378" spans="1:6" ht="12.75">
      <c r="A378" s="30">
        <v>1</v>
      </c>
      <c r="B378" s="5"/>
      <c r="C378" s="5"/>
      <c r="D378" s="5"/>
      <c r="E378" s="32"/>
      <c r="F378" s="2">
        <f>IF(ISERROR(10/E378),0,10/E378)</f>
        <v>0</v>
      </c>
    </row>
    <row r="379" spans="1:6" ht="12.75">
      <c r="A379" s="30"/>
      <c r="B379" s="5"/>
      <c r="C379" s="5"/>
      <c r="D379" s="5"/>
      <c r="E379" s="32"/>
      <c r="F379" s="2">
        <f>IF(ISERROR(10/E379),0,10/E379)</f>
        <v>0</v>
      </c>
    </row>
    <row r="380" spans="1:6" ht="12.75">
      <c r="A380" s="30"/>
      <c r="B380" s="5"/>
      <c r="C380" s="5"/>
      <c r="D380" s="5"/>
      <c r="E380" s="32"/>
      <c r="F380" s="2">
        <f>IF(ISERROR(10/E380),0,10/E380)</f>
        <v>0</v>
      </c>
    </row>
    <row r="381" spans="1:7" ht="12.75" customHeight="1">
      <c r="A381" s="123" t="s">
        <v>5</v>
      </c>
      <c r="B381" s="123"/>
      <c r="C381" s="123"/>
      <c r="D381" s="123"/>
      <c r="E381" s="123"/>
      <c r="F381" s="2">
        <f>SUM(F378:F380)</f>
        <v>0</v>
      </c>
      <c r="G381" s="75"/>
    </row>
    <row r="384" spans="1:8" ht="22.5" customHeight="1">
      <c r="A384" s="161" t="s">
        <v>207</v>
      </c>
      <c r="B384" s="127"/>
      <c r="C384" s="127"/>
      <c r="D384" s="127"/>
      <c r="E384" s="127"/>
      <c r="F384" s="127"/>
      <c r="G384" s="12"/>
      <c r="H384" s="12"/>
    </row>
    <row r="385" spans="1:6" ht="25.5">
      <c r="A385" s="27" t="s">
        <v>0</v>
      </c>
      <c r="B385" s="5" t="s">
        <v>61</v>
      </c>
      <c r="C385" s="5" t="s">
        <v>57</v>
      </c>
      <c r="D385" s="5" t="s">
        <v>59</v>
      </c>
      <c r="E385" s="5" t="s">
        <v>114</v>
      </c>
      <c r="F385" s="6" t="s">
        <v>116</v>
      </c>
    </row>
    <row r="386" spans="1:6" ht="12.75">
      <c r="A386" s="30">
        <v>1</v>
      </c>
      <c r="B386" s="5"/>
      <c r="C386" s="5"/>
      <c r="D386" s="5"/>
      <c r="E386" s="32"/>
      <c r="F386" s="2">
        <f>IF(ISERROR(30/E386),0,30/E386)</f>
        <v>0</v>
      </c>
    </row>
    <row r="387" spans="1:6" ht="12.75">
      <c r="A387" s="30"/>
      <c r="B387" s="5"/>
      <c r="C387" s="5"/>
      <c r="D387" s="5"/>
      <c r="E387" s="32"/>
      <c r="F387" s="2">
        <f>IF(ISERROR(30/E387),0,30/E387)</f>
        <v>0</v>
      </c>
    </row>
    <row r="388" spans="1:6" ht="12.75">
      <c r="A388" s="30"/>
      <c r="B388" s="5"/>
      <c r="C388" s="5"/>
      <c r="D388" s="5"/>
      <c r="E388" s="32"/>
      <c r="F388" s="2">
        <f>IF(ISERROR(30/E388),0,30/E388)</f>
        <v>0</v>
      </c>
    </row>
    <row r="389" spans="1:7" ht="12.75" customHeight="1">
      <c r="A389" s="123" t="s">
        <v>5</v>
      </c>
      <c r="B389" s="123"/>
      <c r="C389" s="123"/>
      <c r="D389" s="123"/>
      <c r="E389" s="123"/>
      <c r="F389" s="2">
        <f>SUM(F386:F388)</f>
        <v>0</v>
      </c>
      <c r="G389" s="75"/>
    </row>
    <row r="391" spans="1:8" ht="22.5" customHeight="1">
      <c r="A391" s="161" t="s">
        <v>177</v>
      </c>
      <c r="B391" s="127"/>
      <c r="C391" s="127"/>
      <c r="D391" s="127"/>
      <c r="E391" s="127"/>
      <c r="F391" s="127"/>
      <c r="G391" s="12"/>
      <c r="H391" s="12"/>
    </row>
    <row r="392" spans="1:6" ht="25.5">
      <c r="A392" s="27" t="s">
        <v>0</v>
      </c>
      <c r="B392" s="5" t="s">
        <v>61</v>
      </c>
      <c r="C392" s="5" t="s">
        <v>175</v>
      </c>
      <c r="D392" s="5" t="s">
        <v>176</v>
      </c>
      <c r="E392" s="5" t="s">
        <v>114</v>
      </c>
      <c r="F392" s="6" t="s">
        <v>121</v>
      </c>
    </row>
    <row r="393" spans="1:6" ht="12.75">
      <c r="A393" s="30">
        <v>1</v>
      </c>
      <c r="B393" s="5"/>
      <c r="C393" s="5"/>
      <c r="D393" s="5"/>
      <c r="E393" s="32"/>
      <c r="F393" s="2">
        <f>IF(ISERROR(20/E393),0,20/E393)</f>
        <v>0</v>
      </c>
    </row>
    <row r="394" spans="1:6" ht="12.75">
      <c r="A394" s="30"/>
      <c r="B394" s="5"/>
      <c r="C394" s="5"/>
      <c r="D394" s="5"/>
      <c r="E394" s="32"/>
      <c r="F394" s="2">
        <f>IF(ISERROR(20/E394),0,20/E394)</f>
        <v>0</v>
      </c>
    </row>
    <row r="395" spans="1:6" ht="12.75">
      <c r="A395" s="30"/>
      <c r="B395" s="5"/>
      <c r="C395" s="5"/>
      <c r="D395" s="5"/>
      <c r="E395" s="32"/>
      <c r="F395" s="2">
        <f>IF(ISERROR(20/E395),0,20/E395)</f>
        <v>0</v>
      </c>
    </row>
    <row r="396" spans="1:7" ht="12.75" customHeight="1">
      <c r="A396" s="123" t="s">
        <v>5</v>
      </c>
      <c r="B396" s="123"/>
      <c r="C396" s="123"/>
      <c r="D396" s="123"/>
      <c r="E396" s="123"/>
      <c r="F396" s="2">
        <f>SUM(F393:F395)</f>
        <v>0</v>
      </c>
      <c r="G396" s="75"/>
    </row>
    <row r="398" spans="1:8" ht="38.25" customHeight="1">
      <c r="A398" s="127" t="s">
        <v>194</v>
      </c>
      <c r="B398" s="127"/>
      <c r="C398" s="127"/>
      <c r="D398" s="127"/>
      <c r="E398" s="127"/>
      <c r="F398" s="127"/>
      <c r="G398" s="14"/>
      <c r="H398" s="15"/>
    </row>
    <row r="399" spans="1:6" ht="25.5">
      <c r="A399" s="27" t="s">
        <v>0</v>
      </c>
      <c r="B399" s="5" t="s">
        <v>52</v>
      </c>
      <c r="C399" s="5" t="s">
        <v>60</v>
      </c>
      <c r="D399" s="5" t="s">
        <v>114</v>
      </c>
      <c r="E399" s="27"/>
      <c r="F399" s="6" t="s">
        <v>122</v>
      </c>
    </row>
    <row r="400" spans="1:6" ht="12.75">
      <c r="A400" s="30">
        <v>1</v>
      </c>
      <c r="B400" s="5"/>
      <c r="C400" s="5"/>
      <c r="D400" s="5"/>
      <c r="E400" s="27"/>
      <c r="F400" s="2">
        <f>IF(ISERROR(15/D400),0,15/D400)</f>
        <v>0</v>
      </c>
    </row>
    <row r="401" spans="1:6" ht="12.75">
      <c r="A401" s="30"/>
      <c r="B401" s="5"/>
      <c r="C401" s="5"/>
      <c r="D401" s="5"/>
      <c r="E401" s="27"/>
      <c r="F401" s="2">
        <f>IF(ISERROR(15/D401),0,15/D401)</f>
        <v>0</v>
      </c>
    </row>
    <row r="402" spans="1:6" ht="12.75">
      <c r="A402" s="30"/>
      <c r="B402" s="5"/>
      <c r="C402" s="5"/>
      <c r="D402" s="5"/>
      <c r="E402" s="27"/>
      <c r="F402" s="2">
        <f>IF(ISERROR(15/D402),0,15/D402)</f>
        <v>0</v>
      </c>
    </row>
    <row r="403" spans="1:6" ht="12.75" customHeight="1">
      <c r="A403" s="123" t="s">
        <v>5</v>
      </c>
      <c r="B403" s="123"/>
      <c r="C403" s="123"/>
      <c r="D403" s="123"/>
      <c r="E403" s="123"/>
      <c r="F403" s="2">
        <f>SUM(F400:F402)</f>
        <v>0</v>
      </c>
    </row>
    <row r="404" ht="9" customHeight="1"/>
    <row r="405" spans="1:8" ht="31.5" customHeight="1">
      <c r="A405" s="127" t="s">
        <v>208</v>
      </c>
      <c r="B405" s="127"/>
      <c r="C405" s="127"/>
      <c r="D405" s="127"/>
      <c r="E405" s="127"/>
      <c r="F405" s="127"/>
      <c r="G405" s="14"/>
      <c r="H405" s="15"/>
    </row>
    <row r="406" spans="1:6" ht="25.5">
      <c r="A406" s="27" t="s">
        <v>0</v>
      </c>
      <c r="B406" s="5" t="s">
        <v>61</v>
      </c>
      <c r="C406" s="5" t="s">
        <v>60</v>
      </c>
      <c r="D406" s="5" t="s">
        <v>114</v>
      </c>
      <c r="E406" s="27"/>
      <c r="F406" s="6" t="s">
        <v>123</v>
      </c>
    </row>
    <row r="407" spans="1:6" ht="12.75">
      <c r="A407" s="30">
        <v>1</v>
      </c>
      <c r="B407" s="5"/>
      <c r="C407" s="5"/>
      <c r="D407" s="5"/>
      <c r="E407" s="27"/>
      <c r="F407" s="2">
        <f>IF(ISERROR(5/D407),0,5/D407)</f>
        <v>0</v>
      </c>
    </row>
    <row r="408" spans="1:6" ht="12.75">
      <c r="A408" s="30"/>
      <c r="B408" s="5"/>
      <c r="C408" s="5"/>
      <c r="D408" s="5"/>
      <c r="E408" s="27"/>
      <c r="F408" s="2">
        <f>IF(ISERROR(5/D408),0,5/D408)</f>
        <v>0</v>
      </c>
    </row>
    <row r="409" spans="1:6" ht="12.75">
      <c r="A409" s="30"/>
      <c r="B409" s="5"/>
      <c r="C409" s="5"/>
      <c r="D409" s="5"/>
      <c r="E409" s="27"/>
      <c r="F409" s="2">
        <f>IF(ISERROR(5/D409),0,5/D409)</f>
        <v>0</v>
      </c>
    </row>
    <row r="410" spans="1:6" ht="12.75" customHeight="1">
      <c r="A410" s="124" t="s">
        <v>5</v>
      </c>
      <c r="B410" s="125"/>
      <c r="C410" s="125"/>
      <c r="D410" s="125"/>
      <c r="E410" s="126"/>
      <c r="F410" s="2">
        <f>SUM(F407:F409)</f>
        <v>0</v>
      </c>
    </row>
    <row r="412" spans="1:6" ht="24" customHeight="1">
      <c r="A412" s="127" t="s">
        <v>209</v>
      </c>
      <c r="B412" s="127"/>
      <c r="C412" s="127"/>
      <c r="D412" s="127"/>
      <c r="E412" s="127"/>
      <c r="F412" s="127"/>
    </row>
    <row r="413" spans="1:6" ht="25.5">
      <c r="A413" s="27" t="s">
        <v>0</v>
      </c>
      <c r="B413" s="5" t="s">
        <v>61</v>
      </c>
      <c r="C413" s="5" t="s">
        <v>3</v>
      </c>
      <c r="D413" s="5" t="s">
        <v>135</v>
      </c>
      <c r="E413" s="5" t="s">
        <v>114</v>
      </c>
      <c r="F413" s="6" t="s">
        <v>123</v>
      </c>
    </row>
    <row r="414" spans="1:6" ht="12.75">
      <c r="A414" s="30">
        <v>1</v>
      </c>
      <c r="B414" s="5"/>
      <c r="C414" s="5"/>
      <c r="D414" s="5"/>
      <c r="E414" s="32"/>
      <c r="F414" s="2">
        <f>IF(ISERROR(5/E414),0,5/E414)</f>
        <v>0</v>
      </c>
    </row>
    <row r="415" spans="1:6" ht="12.75">
      <c r="A415" s="30"/>
      <c r="B415" s="5"/>
      <c r="C415" s="5"/>
      <c r="D415" s="5"/>
      <c r="E415" s="32"/>
      <c r="F415" s="2">
        <f>IF(ISERROR(5/E415),0,5/E415)</f>
        <v>0</v>
      </c>
    </row>
    <row r="416" spans="1:6" ht="12.75">
      <c r="A416" s="30"/>
      <c r="B416" s="5"/>
      <c r="C416" s="5"/>
      <c r="D416" s="5"/>
      <c r="E416" s="32"/>
      <c r="F416" s="2">
        <f>IF(ISERROR(5/E416),0,5/E416)</f>
        <v>0</v>
      </c>
    </row>
    <row r="417" spans="1:6" ht="12.75">
      <c r="A417" s="123" t="s">
        <v>5</v>
      </c>
      <c r="B417" s="123"/>
      <c r="C417" s="123"/>
      <c r="D417" s="123"/>
      <c r="E417" s="123"/>
      <c r="F417" s="2">
        <f>SUM(F414:F416)</f>
        <v>0</v>
      </c>
    </row>
    <row r="419" spans="1:6" ht="18" customHeight="1">
      <c r="A419" s="151" t="s">
        <v>74</v>
      </c>
      <c r="B419" s="151"/>
      <c r="C419" s="151"/>
      <c r="D419" s="151"/>
      <c r="E419" s="151"/>
      <c r="F419" s="23">
        <f>F331+F339+F346+F353+F360+F367+F374+F381+F389+F396+F403+F410+F417</f>
        <v>0</v>
      </c>
    </row>
    <row r="422" spans="1:8" ht="36.75" customHeight="1">
      <c r="A422" s="153" t="s">
        <v>50</v>
      </c>
      <c r="B422" s="153"/>
      <c r="C422" s="153"/>
      <c r="D422" s="153"/>
      <c r="E422" s="153"/>
      <c r="F422" s="86">
        <f>0.4*P143+0.2*G193+0.1*G271+0.1*F321+0.2*F419</f>
        <v>0</v>
      </c>
      <c r="G422" s="26"/>
      <c r="H422" s="26"/>
    </row>
    <row r="425" ht="12.75">
      <c r="F425" s="87"/>
    </row>
  </sheetData>
  <sheetProtection/>
  <mergeCells count="203">
    <mergeCell ref="I34:J34"/>
    <mergeCell ref="I35:J35"/>
    <mergeCell ref="I36:J36"/>
    <mergeCell ref="A37:O37"/>
    <mergeCell ref="I33:J33"/>
    <mergeCell ref="I42:J42"/>
    <mergeCell ref="I41:J41"/>
    <mergeCell ref="A40:J40"/>
    <mergeCell ref="A369:F369"/>
    <mergeCell ref="A374:E374"/>
    <mergeCell ref="A376:F376"/>
    <mergeCell ref="A381:E381"/>
    <mergeCell ref="A391:F391"/>
    <mergeCell ref="A396:E396"/>
    <mergeCell ref="A384:F384"/>
    <mergeCell ref="A389:E389"/>
    <mergeCell ref="D83:O83"/>
    <mergeCell ref="D84:O84"/>
    <mergeCell ref="I43:J43"/>
    <mergeCell ref="I44:J44"/>
    <mergeCell ref="A45:O45"/>
    <mergeCell ref="A64:I64"/>
    <mergeCell ref="D75:O75"/>
    <mergeCell ref="C278:E278"/>
    <mergeCell ref="C277:E277"/>
    <mergeCell ref="D302:E302"/>
    <mergeCell ref="D303:E303"/>
    <mergeCell ref="A296:E296"/>
    <mergeCell ref="C292:E292"/>
    <mergeCell ref="C293:E293"/>
    <mergeCell ref="C294:E294"/>
    <mergeCell ref="C295:E295"/>
    <mergeCell ref="A282:C282"/>
    <mergeCell ref="A224:F224"/>
    <mergeCell ref="A210:F210"/>
    <mergeCell ref="D186:F186"/>
    <mergeCell ref="D187:F187"/>
    <mergeCell ref="D188:F188"/>
    <mergeCell ref="D189:F189"/>
    <mergeCell ref="A147:I147"/>
    <mergeCell ref="A148:I148"/>
    <mergeCell ref="A232:F232"/>
    <mergeCell ref="D164:E164"/>
    <mergeCell ref="D165:E165"/>
    <mergeCell ref="D166:E166"/>
    <mergeCell ref="A183:F183"/>
    <mergeCell ref="D179:F179"/>
    <mergeCell ref="D180:F180"/>
    <mergeCell ref="D181:F181"/>
    <mergeCell ref="A159:F159"/>
    <mergeCell ref="D155:E155"/>
    <mergeCell ref="D156:E156"/>
    <mergeCell ref="D157:E157"/>
    <mergeCell ref="D158:E158"/>
    <mergeCell ref="A154:G154"/>
    <mergeCell ref="A105:J105"/>
    <mergeCell ref="E122:O122"/>
    <mergeCell ref="E123:O123"/>
    <mergeCell ref="A132:O132"/>
    <mergeCell ref="A246:F246"/>
    <mergeCell ref="A203:F203"/>
    <mergeCell ref="E137:J137"/>
    <mergeCell ref="E138:J138"/>
    <mergeCell ref="E139:J139"/>
    <mergeCell ref="A143:O143"/>
    <mergeCell ref="A271:F271"/>
    <mergeCell ref="A274:F274"/>
    <mergeCell ref="A127:I127"/>
    <mergeCell ref="A135:I135"/>
    <mergeCell ref="A71:I71"/>
    <mergeCell ref="E116:O116"/>
    <mergeCell ref="E117:O117"/>
    <mergeCell ref="A118:O118"/>
    <mergeCell ref="E128:J128"/>
    <mergeCell ref="E129:J129"/>
    <mergeCell ref="A422:E422"/>
    <mergeCell ref="A1:J1"/>
    <mergeCell ref="A57:K57"/>
    <mergeCell ref="A7:I7"/>
    <mergeCell ref="A9:I9"/>
    <mergeCell ref="A16:I16"/>
    <mergeCell ref="A24:I24"/>
    <mergeCell ref="A50:J50"/>
    <mergeCell ref="A15:N15"/>
    <mergeCell ref="A14:O14"/>
    <mergeCell ref="A234:G234"/>
    <mergeCell ref="A241:G241"/>
    <mergeCell ref="A263:G263"/>
    <mergeCell ref="A256:G256"/>
    <mergeCell ref="A98:J98"/>
    <mergeCell ref="A91:J91"/>
    <mergeCell ref="A175:F175"/>
    <mergeCell ref="A217:F217"/>
    <mergeCell ref="A239:F239"/>
    <mergeCell ref="A254:F254"/>
    <mergeCell ref="A341:F341"/>
    <mergeCell ref="A398:F398"/>
    <mergeCell ref="A249:G249"/>
    <mergeCell ref="A419:E419"/>
    <mergeCell ref="A360:E360"/>
    <mergeCell ref="A405:F405"/>
    <mergeCell ref="A268:F268"/>
    <mergeCell ref="A261:F261"/>
    <mergeCell ref="C284:E284"/>
    <mergeCell ref="C285:E285"/>
    <mergeCell ref="C286:E286"/>
    <mergeCell ref="C287:E287"/>
    <mergeCell ref="A321:E321"/>
    <mergeCell ref="A318:E318"/>
    <mergeCell ref="A311:E311"/>
    <mergeCell ref="A304:E304"/>
    <mergeCell ref="A291:F291"/>
    <mergeCell ref="A289:C289"/>
    <mergeCell ref="A297:C297"/>
    <mergeCell ref="A319:C319"/>
    <mergeCell ref="D163:E163"/>
    <mergeCell ref="A178:G178"/>
    <mergeCell ref="A196:F196"/>
    <mergeCell ref="A190:F190"/>
    <mergeCell ref="A193:F193"/>
    <mergeCell ref="A170:G170"/>
    <mergeCell ref="D182:F182"/>
    <mergeCell ref="A185:G185"/>
    <mergeCell ref="A162:G162"/>
    <mergeCell ref="A331:E331"/>
    <mergeCell ref="A339:E339"/>
    <mergeCell ref="A299:F299"/>
    <mergeCell ref="A306:F306"/>
    <mergeCell ref="A313:F313"/>
    <mergeCell ref="A324:F324"/>
    <mergeCell ref="A326:F326"/>
    <mergeCell ref="A334:F334"/>
    <mergeCell ref="D300:E300"/>
    <mergeCell ref="A21:O21"/>
    <mergeCell ref="E114:O114"/>
    <mergeCell ref="E115:O115"/>
    <mergeCell ref="A152:I152"/>
    <mergeCell ref="A283:F283"/>
    <mergeCell ref="D301:E301"/>
    <mergeCell ref="A219:G219"/>
    <mergeCell ref="A227:G227"/>
    <mergeCell ref="A288:E288"/>
    <mergeCell ref="A281:E281"/>
    <mergeCell ref="C280:E280"/>
    <mergeCell ref="C279:E279"/>
    <mergeCell ref="A125:O125"/>
    <mergeCell ref="E121:O121"/>
    <mergeCell ref="A87:I87"/>
    <mergeCell ref="A55:N55"/>
    <mergeCell ref="A69:O69"/>
    <mergeCell ref="A167:F167"/>
    <mergeCell ref="A145:I145"/>
    <mergeCell ref="A146:I146"/>
    <mergeCell ref="I102:J102"/>
    <mergeCell ref="A103:O103"/>
    <mergeCell ref="I99:J99"/>
    <mergeCell ref="D72:O72"/>
    <mergeCell ref="D73:O73"/>
    <mergeCell ref="D74:O74"/>
    <mergeCell ref="A85:O85"/>
    <mergeCell ref="A80:J80"/>
    <mergeCell ref="D81:O81"/>
    <mergeCell ref="D82:O82"/>
    <mergeCell ref="A140:O140"/>
    <mergeCell ref="E136:J136"/>
    <mergeCell ref="A76:O76"/>
    <mergeCell ref="A29:O29"/>
    <mergeCell ref="A89:O89"/>
    <mergeCell ref="A96:O96"/>
    <mergeCell ref="A62:O62"/>
    <mergeCell ref="I100:J100"/>
    <mergeCell ref="A78:E78"/>
    <mergeCell ref="I101:J101"/>
    <mergeCell ref="A353:E353"/>
    <mergeCell ref="A346:E346"/>
    <mergeCell ref="E124:O124"/>
    <mergeCell ref="I106:J106"/>
    <mergeCell ref="I107:J107"/>
    <mergeCell ref="I108:J108"/>
    <mergeCell ref="I109:J109"/>
    <mergeCell ref="A110:O110"/>
    <mergeCell ref="A113:I113"/>
    <mergeCell ref="A149:I149"/>
    <mergeCell ref="A417:E417"/>
    <mergeCell ref="A410:E410"/>
    <mergeCell ref="A348:F348"/>
    <mergeCell ref="A355:F355"/>
    <mergeCell ref="A362:F362"/>
    <mergeCell ref="A32:J32"/>
    <mergeCell ref="A412:F412"/>
    <mergeCell ref="E130:J130"/>
    <mergeCell ref="A212:G212"/>
    <mergeCell ref="A403:E403"/>
    <mergeCell ref="A2:J2"/>
    <mergeCell ref="A3:J3"/>
    <mergeCell ref="A4:J4"/>
    <mergeCell ref="A5:J5"/>
    <mergeCell ref="A6:J6"/>
    <mergeCell ref="A276:F276"/>
    <mergeCell ref="A198:G198"/>
    <mergeCell ref="A205:G205"/>
    <mergeCell ref="A120:I120"/>
    <mergeCell ref="E131:J131"/>
  </mergeCells>
  <printOptions/>
  <pageMargins left="0.7" right="0.7" top="0.75" bottom="0.75" header="0.3" footer="0.3"/>
  <pageSetup horizontalDpi="600" verticalDpi="600" orientation="landscape" paperSize="9" scale="68" r:id="rId1"/>
  <rowBreaks count="14" manualBreakCount="14">
    <brk id="48" max="255" man="1"/>
    <brk id="69" max="15" man="1"/>
    <brk id="103" max="255" man="1"/>
    <brk id="133" max="255" man="1"/>
    <brk id="150" max="255" man="1"/>
    <brk id="161" max="15" man="1"/>
    <brk id="169" max="255" man="1"/>
    <brk id="176" max="15" man="1"/>
    <brk id="194" max="255" man="1"/>
    <brk id="225" max="255" man="1"/>
    <brk id="248" max="255" man="1"/>
    <brk id="322" max="15" man="1"/>
    <brk id="347" max="255" man="1"/>
    <brk id="38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H1638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Augusta</dc:creator>
  <cp:keywords/>
  <dc:description/>
  <cp:lastModifiedBy>Alina Marcoci</cp:lastModifiedBy>
  <cp:lastPrinted>2013-01-16T15:13:51Z</cp:lastPrinted>
  <dcterms:created xsi:type="dcterms:W3CDTF">2013-01-15T09:54:01Z</dcterms:created>
  <dcterms:modified xsi:type="dcterms:W3CDTF">2016-10-12T13:30:02Z</dcterms:modified>
  <cp:category/>
  <cp:version/>
  <cp:contentType/>
  <cp:contentStatus/>
</cp:coreProperties>
</file>